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gwen_admin/Downloads/"/>
    </mc:Choice>
  </mc:AlternateContent>
  <xr:revisionPtr revIDLastSave="0" documentId="13_ncr:1_{18F54941-4A50-2C47-99DD-233D0C0CBE1A}" xr6:coauthVersionLast="47" xr6:coauthVersionMax="47" xr10:uidLastSave="{00000000-0000-0000-0000-000000000000}"/>
  <bookViews>
    <workbookView xWindow="760" yWindow="460" windowWidth="28040" windowHeight="17540" activeTab="1" xr2:uid="{C7219BC7-08F6-3C40-BF33-55E593432851}"/>
  </bookViews>
  <sheets>
    <sheet name="données" sheetId="1" r:id="rId1"/>
    <sheet name="analyse" sheetId="2" r:id="rId2"/>
    <sheet name="sources" sheetId="3" r:id="rId3"/>
  </sheets>
  <definedNames>
    <definedName name="_xlnm._FilterDatabase" localSheetId="1" hidden="1">analyse!$F$2:$F$8</definedName>
    <definedName name="_xlnm._FilterDatabase" localSheetId="0" hidden="1">données!$A$1:$E$569</definedName>
    <definedName name="repartition_age_effectif" localSheetId="0">données!$A$1:$E$569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2" l="1"/>
  <c r="N33" i="2"/>
  <c r="M33" i="2"/>
  <c r="L33" i="2"/>
  <c r="K33" i="2"/>
  <c r="J33" i="2"/>
  <c r="O32" i="2"/>
  <c r="N32" i="2"/>
  <c r="M32" i="2"/>
  <c r="L32" i="2"/>
  <c r="K32" i="2"/>
  <c r="J32" i="2"/>
  <c r="O31" i="2"/>
  <c r="N31" i="2"/>
  <c r="M31" i="2"/>
  <c r="L31" i="2"/>
  <c r="K31" i="2"/>
  <c r="J31" i="2"/>
  <c r="O30" i="2"/>
  <c r="N30" i="2"/>
  <c r="M30" i="2"/>
  <c r="L30" i="2"/>
  <c r="K30" i="2"/>
  <c r="J30" i="2"/>
  <c r="O29" i="2"/>
  <c r="N29" i="2"/>
  <c r="P29" i="2" s="1"/>
  <c r="M29" i="2"/>
  <c r="L29" i="2"/>
  <c r="K29" i="2"/>
  <c r="J29" i="2"/>
  <c r="O28" i="2"/>
  <c r="N28" i="2"/>
  <c r="M28" i="2"/>
  <c r="L28" i="2"/>
  <c r="P28" i="2" s="1"/>
  <c r="K28" i="2"/>
  <c r="J28" i="2"/>
  <c r="O27" i="2"/>
  <c r="N27" i="2"/>
  <c r="M27" i="2"/>
  <c r="L27" i="2"/>
  <c r="K27" i="2"/>
  <c r="J27" i="2"/>
  <c r="J34" i="2" s="1"/>
  <c r="O26" i="2"/>
  <c r="N26" i="2"/>
  <c r="M26" i="2"/>
  <c r="M34" i="2" s="1"/>
  <c r="L26" i="2"/>
  <c r="L34" i="2" s="1"/>
  <c r="K26" i="2"/>
  <c r="P26" i="2" s="1"/>
  <c r="P30" i="2"/>
  <c r="P31" i="2"/>
  <c r="P32" i="2"/>
  <c r="J26" i="2"/>
  <c r="O10" i="2"/>
  <c r="N10" i="2"/>
  <c r="M10" i="2"/>
  <c r="L10" i="2"/>
  <c r="K10" i="2"/>
  <c r="J10" i="2"/>
  <c r="O9" i="2"/>
  <c r="N9" i="2"/>
  <c r="M9" i="2"/>
  <c r="L9" i="2"/>
  <c r="K9" i="2"/>
  <c r="J9" i="2"/>
  <c r="O8" i="2"/>
  <c r="N8" i="2"/>
  <c r="M8" i="2"/>
  <c r="L8" i="2"/>
  <c r="K8" i="2"/>
  <c r="J8" i="2"/>
  <c r="O7" i="2"/>
  <c r="N7" i="2"/>
  <c r="M7" i="2"/>
  <c r="L7" i="2"/>
  <c r="K7" i="2"/>
  <c r="J7" i="2"/>
  <c r="O6" i="2"/>
  <c r="N6" i="2"/>
  <c r="M6" i="2"/>
  <c r="L6" i="2"/>
  <c r="K6" i="2"/>
  <c r="J6" i="2"/>
  <c r="O5" i="2"/>
  <c r="N5" i="2"/>
  <c r="M5" i="2"/>
  <c r="L5" i="2"/>
  <c r="K5" i="2"/>
  <c r="J5" i="2"/>
  <c r="O4" i="2"/>
  <c r="N4" i="2"/>
  <c r="M4" i="2"/>
  <c r="L4" i="2"/>
  <c r="K4" i="2"/>
  <c r="J4" i="2"/>
  <c r="O3" i="2"/>
  <c r="N3" i="2"/>
  <c r="M3" i="2"/>
  <c r="L3" i="2"/>
  <c r="K3" i="2"/>
  <c r="J3" i="2"/>
  <c r="G19" i="2"/>
  <c r="G18" i="2"/>
  <c r="G17" i="2"/>
  <c r="G16" i="2"/>
  <c r="G15" i="2"/>
  <c r="G14" i="2"/>
  <c r="G13" i="2"/>
  <c r="G12" i="2"/>
  <c r="G8" i="2"/>
  <c r="G7" i="2"/>
  <c r="G6" i="2"/>
  <c r="G5" i="2"/>
  <c r="G4" i="2"/>
  <c r="G3" i="2"/>
  <c r="C21" i="2"/>
  <c r="C20" i="2"/>
  <c r="C19" i="2"/>
  <c r="C17" i="2"/>
  <c r="C16" i="2"/>
  <c r="C15" i="2"/>
  <c r="C14" i="2"/>
  <c r="D5" i="2"/>
  <c r="D6" i="2"/>
  <c r="D7" i="2"/>
  <c r="D8" i="2"/>
  <c r="D9" i="2"/>
  <c r="D10" i="2"/>
  <c r="D11" i="2"/>
  <c r="D12" i="2"/>
  <c r="D4" i="2"/>
  <c r="C12" i="2"/>
  <c r="C11" i="2"/>
  <c r="C10" i="2"/>
  <c r="C9" i="2"/>
  <c r="C8" i="2"/>
  <c r="C7" i="2"/>
  <c r="C6" i="2"/>
  <c r="C5" i="2"/>
  <c r="C4" i="2"/>
  <c r="C23" i="2"/>
  <c r="C24" i="2"/>
  <c r="P27" i="2" l="1"/>
  <c r="K34" i="2"/>
  <c r="N34" i="2"/>
  <c r="P33" i="2"/>
  <c r="O34" i="2"/>
  <c r="P34"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B27CFE2-2F0E-F740-9921-56404379EF5A}" name="repartition-age-effectif" type="6" refreshedVersion="6" deleted="1" background="1" saveData="1">
    <textPr codePage="65001" sourceFile="/Users/gwen_admin/Downloads/repartition-age-effectif.csv" decimal="," thousands=" " tab="0" semicolon="1">
      <textFields count="5">
        <textField/>
        <textField/>
        <textField/>
        <textField/>
        <textField/>
      </textFields>
    </textPr>
  </connection>
</connections>
</file>

<file path=xl/sharedStrings.xml><?xml version="1.0" encoding="utf-8"?>
<sst xmlns="http://schemas.openxmlformats.org/spreadsheetml/2006/main" count="1788" uniqueCount="50">
  <si>
    <t>date</t>
  </si>
  <si>
    <t>contrat_travail</t>
  </si>
  <si>
    <t>college</t>
  </si>
  <si>
    <t>tranche_age</t>
  </si>
  <si>
    <t>effectif</t>
  </si>
  <si>
    <t>Agents au statut</t>
  </si>
  <si>
    <t>Cadre</t>
  </si>
  <si>
    <t>De 45 à 54 ans</t>
  </si>
  <si>
    <t>Exécution roulant conduite</t>
  </si>
  <si>
    <t>De 35 à 44 ans</t>
  </si>
  <si>
    <t>Exécution roulant trains</t>
  </si>
  <si>
    <t>Moins de 18 ans</t>
  </si>
  <si>
    <t>De 25 à 34 ans</t>
  </si>
  <si>
    <t>Agents contractuels</t>
  </si>
  <si>
    <t>De 18 à 24 ans</t>
  </si>
  <si>
    <t>55 ans et plus</t>
  </si>
  <si>
    <t>Maîtrise</t>
  </si>
  <si>
    <t>De 45 à 49 ans</t>
  </si>
  <si>
    <t>Cadre supérieur</t>
  </si>
  <si>
    <t>50 ans et plus</t>
  </si>
  <si>
    <t>Exécution sédentaire</t>
  </si>
  <si>
    <t>Effectifs par année</t>
  </si>
  <si>
    <t>Moyenne</t>
  </si>
  <si>
    <t>Médiane</t>
  </si>
  <si>
    <t>Nb années</t>
  </si>
  <si>
    <t>Effectif min</t>
  </si>
  <si>
    <t>Effectif max</t>
  </si>
  <si>
    <t>Année avec plus grand effectif</t>
  </si>
  <si>
    <t>Année avec plus petit effectif</t>
  </si>
  <si>
    <t>Effectifs moyens</t>
  </si>
  <si>
    <t>Les présentes données ont été récupérées à l'adresse suivante le 25 novembre 2020 : https://www.data.gouv.fr/fr/datasets/repartition-par-age-de-l-effectif-sncf/</t>
  </si>
  <si>
    <t>Rappel du texte descriptif des données</t>
  </si>
  <si>
    <t>Source</t>
  </si>
  <si>
    <t>Répartition par âge de l’effectif au 31 décembre depuis 2010.</t>
  </si>
  <si>
    <t>Pour les agents de conduite, l’utilisation de tranche d’âge différentes des autres collèges (de 45 à 49 ans et 50 ans et plus) a pour objectif d’intégrer les spécificités du régime spécial de retraite des cheminots</t>
  </si>
  <si>
    <t>"Agents au statut" : également désigné par "cadre permanent" à l’intérieur de SNCF, cette notion désigne une position statutaire, quelque soit le collège de l’agent, conforme aux dispositions de la directive interne RH 001 ("Statut des relations collectives entre la SNCF et son personnel").</t>
  </si>
  <si>
    <t>"Agents contractuels" : désigne un agent qui n’est pas au statut, mais et qui est lié à SNCF par un contrat de travail de droit commun.</t>
  </si>
  <si>
    <t>"Collège" : classification selon les collèges de représentation du personnel, à savoir "exécution", "maîtrise" et "cadre".</t>
  </si>
  <si>
    <t>Le personnel roulant comprend les agents de conduite ("exécution roulants conduite") et les chefs de bord ("exécution roulants trains").</t>
  </si>
  <si>
    <t>Ces données sont issues du Bilan social publié chaque année par la Direction cohésion &amp; ressources humaines de SNCF. Le bilan social présente les données relatives à l’ensemble du personnel de l’entreprise à l’exception des médecins qui interviennent dans le cadre de la médecine du travail et de la médecine de soins des agents en activité, des stagiaires, des concierges et du personnel contractuel sous contrait aidé.</t>
  </si>
  <si>
    <t>Modifications apportées aux données</t>
  </si>
  <si>
    <t>Les collèges "Exécution sédentaires" et "Exécution sédentaire" ont été fusionné en "Exécution sédentaire"</t>
  </si>
  <si>
    <t>Année</t>
  </si>
  <si>
    <t>collège</t>
  </si>
  <si>
    <t>Total</t>
  </si>
  <si>
    <t>Effectifs</t>
  </si>
  <si>
    <t>Nb années &gt;= moyenne</t>
  </si>
  <si>
    <t>Nb années &gt; médiane</t>
  </si>
  <si>
    <t>Effectif</t>
  </si>
  <si>
    <t>Rang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</si>
</sst>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b/>
      <sz val="12"/>
      <color theme="1"/>
      <name val="Calibri"/>
      <family val="2"/>
      <scheme val="minor"/>
    </font>
    <font>
      <sz val="12"/>
      <color theme="8" tint="-0.249977111117893"/>
      <name val="Calibri"/>
      <family val="2"/>
      <scheme val="minor"/>
    </font>
    <font>
      <b/>
      <sz val="12"/>
      <color theme="8" tint="-0.249977111117893"/>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6">
    <xf numFmtId="0" fontId="0" fillId="0" borderId="0" xfId="0"/>
    <xf numFmtId="1" fontId="0" fillId="0" borderId="0" xfId="0" applyNumberFormat="1"/>
    <xf numFmtId="0" fontId="0" fillId="0" borderId="0" xfId="0" applyAlignment="1">
      <alignment horizontal="right"/>
    </xf>
    <xf numFmtId="0" fontId="1" fillId="0" borderId="0" xfId="0" applyFont="1"/>
    <xf numFmtId="0" fontId="0" fillId="0" borderId="1" xfId="0" applyBorder="1"/>
    <xf numFmtId="0" fontId="2" fillId="0" borderId="1" xfId="0" applyFont="1" applyBorder="1"/>
    <xf numFmtId="0" fontId="2" fillId="0" borderId="0" xfId="0" applyFont="1" applyAlignment="1">
      <alignment horizontal="right"/>
    </xf>
    <xf numFmtId="1" fontId="0" fillId="0" borderId="1" xfId="0" applyNumberFormat="1" applyBorder="1"/>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right"/>
    </xf>
    <xf numFmtId="0" fontId="0" fillId="0" borderId="2" xfId="0"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right"/>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Border="1"/>
    <xf numFmtId="1" fontId="0" fillId="0" borderId="0" xfId="0" applyNumberFormat="1" applyBorder="1"/>
    <xf numFmtId="3" fontId="0" fillId="0" borderId="1" xfId="0" applyNumberFormat="1" applyBorder="1"/>
    <xf numFmtId="2" fontId="0" fillId="0" borderId="1" xfId="0" applyNumberFormat="1" applyBorder="1"/>
    <xf numFmtId="0" fontId="3" fillId="0" borderId="1" xfId="0" applyFont="1" applyBorder="1" applyAlignment="1">
      <alignment horizontal="right"/>
    </xf>
    <xf numFmtId="0" fontId="3" fillId="0" borderId="1"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vertical="center"/>
    </xf>
    <xf numFmtId="1" fontId="1" fillId="0" borderId="1" xfId="0" applyNumberFormat="1" applyFont="1" applyBorder="1"/>
  </cellXfs>
  <cellStyles count="1">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epartition-age-effectif" connectionId="1" xr16:uid="{AF1A9376-F7CB-3F4B-9D46-06F2863398E8}" autoFormatId="16" applyNumberFormats="0" applyBorderFormats="0" applyFontFormats="1" applyPatternFormats="1" applyAlignmentFormats="0" applyWidthHeightFormats="0"/>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AD8B4-D6B7-514D-B3C6-AED929E7F2A1}">
  <dimension ref="A1:E569"/>
  <sheetViews>
    <sheetView workbookViewId="0">
      <pane ySplit="15" topLeftCell="A551" activePane="bottomLeft" state="frozen"/>
      <selection pane="bottomLeft" activeCell="H14" sqref="H14"/>
    </sheetView>
  </sheetViews>
  <sheetFormatPr baseColWidth="10" defaultRowHeight="16" x14ac:dyDescent="0.2"/>
  <cols>
    <col min="1" max="1" width="5.1640625" bestFit="1" customWidth="1"/>
    <col min="2" max="2" width="17.5" bestFit="1" customWidth="1"/>
    <col min="3" max="3" width="23.5" bestFit="1" customWidth="1"/>
    <col min="4" max="4" width="14.5" bestFit="1" customWidth="1"/>
    <col min="5" max="5" width="7.1640625" bestFit="1" customWidth="1"/>
    <col min="8" max="8" width="11.6640625" bestFit="1" customWidth="1"/>
  </cols>
  <sheetData>
    <row r="1" spans="1:5" x14ac:dyDescent="0.2">
      <c r="A1" t="s">
        <v>0</v>
      </c>
      <c r="B1" t="s">
        <v>1</v>
      </c>
      <c r="C1" t="s">
        <v>2</v>
      </c>
      <c r="D1" t="s">
        <v>3</v>
      </c>
      <c r="E1" t="s">
        <v>4</v>
      </c>
    </row>
    <row r="2" spans="1:5" x14ac:dyDescent="0.2">
      <c r="A2">
        <v>2010</v>
      </c>
      <c r="B2" t="s">
        <v>5</v>
      </c>
      <c r="C2" t="s">
        <v>6</v>
      </c>
      <c r="D2" t="s">
        <v>7</v>
      </c>
      <c r="E2">
        <v>12107</v>
      </c>
    </row>
    <row r="3" spans="1:5" x14ac:dyDescent="0.2">
      <c r="A3">
        <v>2010</v>
      </c>
      <c r="B3" t="s">
        <v>5</v>
      </c>
      <c r="C3" t="s">
        <v>8</v>
      </c>
      <c r="D3" t="s">
        <v>9</v>
      </c>
      <c r="E3">
        <v>6602</v>
      </c>
    </row>
    <row r="4" spans="1:5" x14ac:dyDescent="0.2">
      <c r="A4">
        <v>2010</v>
      </c>
      <c r="B4" t="s">
        <v>5</v>
      </c>
      <c r="C4" t="s">
        <v>10</v>
      </c>
      <c r="D4" t="s">
        <v>11</v>
      </c>
      <c r="E4">
        <v>0</v>
      </c>
    </row>
    <row r="5" spans="1:5" x14ac:dyDescent="0.2">
      <c r="A5">
        <v>2010</v>
      </c>
      <c r="B5" t="s">
        <v>5</v>
      </c>
      <c r="C5" t="s">
        <v>10</v>
      </c>
      <c r="D5" t="s">
        <v>12</v>
      </c>
      <c r="E5">
        <v>2633</v>
      </c>
    </row>
    <row r="6" spans="1:5" x14ac:dyDescent="0.2">
      <c r="A6">
        <v>2010</v>
      </c>
      <c r="B6" t="s">
        <v>5</v>
      </c>
      <c r="C6" t="s">
        <v>20</v>
      </c>
      <c r="D6" t="s">
        <v>11</v>
      </c>
      <c r="E6">
        <v>2</v>
      </c>
    </row>
    <row r="7" spans="1:5" x14ac:dyDescent="0.2">
      <c r="A7">
        <v>2011</v>
      </c>
      <c r="B7" t="s">
        <v>5</v>
      </c>
      <c r="C7" t="s">
        <v>6</v>
      </c>
      <c r="D7" t="s">
        <v>14</v>
      </c>
      <c r="E7">
        <v>178</v>
      </c>
    </row>
    <row r="8" spans="1:5" x14ac:dyDescent="0.2">
      <c r="A8">
        <v>2011</v>
      </c>
      <c r="B8" t="s">
        <v>5</v>
      </c>
      <c r="C8" t="s">
        <v>6</v>
      </c>
      <c r="D8" t="s">
        <v>9</v>
      </c>
      <c r="E8">
        <v>7380</v>
      </c>
    </row>
    <row r="9" spans="1:5" x14ac:dyDescent="0.2">
      <c r="A9">
        <v>2011</v>
      </c>
      <c r="B9" t="s">
        <v>5</v>
      </c>
      <c r="C9" t="s">
        <v>8</v>
      </c>
      <c r="D9" t="s">
        <v>17</v>
      </c>
      <c r="E9">
        <v>2564</v>
      </c>
    </row>
    <row r="10" spans="1:5" x14ac:dyDescent="0.2">
      <c r="A10">
        <v>2011</v>
      </c>
      <c r="B10" t="s">
        <v>5</v>
      </c>
      <c r="C10" t="s">
        <v>10</v>
      </c>
      <c r="D10" t="s">
        <v>14</v>
      </c>
      <c r="E10">
        <v>244</v>
      </c>
    </row>
    <row r="11" spans="1:5" x14ac:dyDescent="0.2">
      <c r="A11">
        <v>2011</v>
      </c>
      <c r="B11" t="s">
        <v>5</v>
      </c>
      <c r="C11" t="s">
        <v>20</v>
      </c>
      <c r="D11" t="s">
        <v>9</v>
      </c>
      <c r="E11">
        <v>14771</v>
      </c>
    </row>
    <row r="12" spans="1:5" x14ac:dyDescent="0.2">
      <c r="A12">
        <v>2011</v>
      </c>
      <c r="B12" t="s">
        <v>5</v>
      </c>
      <c r="C12" t="s">
        <v>16</v>
      </c>
      <c r="D12" t="s">
        <v>14</v>
      </c>
      <c r="E12">
        <v>1012</v>
      </c>
    </row>
    <row r="13" spans="1:5" x14ac:dyDescent="0.2">
      <c r="A13">
        <v>2011</v>
      </c>
      <c r="B13" t="s">
        <v>5</v>
      </c>
      <c r="C13" t="s">
        <v>16</v>
      </c>
      <c r="D13" t="s">
        <v>12</v>
      </c>
      <c r="E13">
        <v>7527</v>
      </c>
    </row>
    <row r="14" spans="1:5" x14ac:dyDescent="0.2">
      <c r="A14">
        <v>2012</v>
      </c>
      <c r="B14" t="s">
        <v>5</v>
      </c>
      <c r="C14" t="s">
        <v>6</v>
      </c>
      <c r="D14" t="s">
        <v>12</v>
      </c>
      <c r="E14">
        <v>3508</v>
      </c>
    </row>
    <row r="15" spans="1:5" x14ac:dyDescent="0.2">
      <c r="A15">
        <v>2012</v>
      </c>
      <c r="B15" t="s">
        <v>5</v>
      </c>
      <c r="C15" t="s">
        <v>18</v>
      </c>
      <c r="D15" t="s">
        <v>15</v>
      </c>
      <c r="E15">
        <v>349</v>
      </c>
    </row>
    <row r="16" spans="1:5" x14ac:dyDescent="0.2">
      <c r="A16">
        <v>2012</v>
      </c>
      <c r="B16" t="s">
        <v>5</v>
      </c>
      <c r="C16" t="s">
        <v>8</v>
      </c>
      <c r="D16" t="s">
        <v>11</v>
      </c>
      <c r="E16">
        <v>0</v>
      </c>
    </row>
    <row r="17" spans="1:5" x14ac:dyDescent="0.2">
      <c r="A17">
        <v>2012</v>
      </c>
      <c r="B17" t="s">
        <v>5</v>
      </c>
      <c r="C17" t="s">
        <v>8</v>
      </c>
      <c r="D17" t="s">
        <v>19</v>
      </c>
      <c r="E17">
        <v>1263</v>
      </c>
    </row>
    <row r="18" spans="1:5" x14ac:dyDescent="0.2">
      <c r="A18">
        <v>2012</v>
      </c>
      <c r="B18" t="s">
        <v>5</v>
      </c>
      <c r="C18" t="s">
        <v>10</v>
      </c>
      <c r="D18" t="s">
        <v>14</v>
      </c>
      <c r="E18">
        <v>282</v>
      </c>
    </row>
    <row r="19" spans="1:5" x14ac:dyDescent="0.2">
      <c r="A19">
        <v>2012</v>
      </c>
      <c r="B19" t="s">
        <v>5</v>
      </c>
      <c r="C19" t="s">
        <v>10</v>
      </c>
      <c r="D19" t="s">
        <v>7</v>
      </c>
      <c r="E19">
        <v>1385</v>
      </c>
    </row>
    <row r="20" spans="1:5" x14ac:dyDescent="0.2">
      <c r="A20">
        <v>2012</v>
      </c>
      <c r="B20" t="s">
        <v>5</v>
      </c>
      <c r="C20" t="s">
        <v>20</v>
      </c>
      <c r="D20" t="s">
        <v>7</v>
      </c>
      <c r="E20">
        <v>12474</v>
      </c>
    </row>
    <row r="21" spans="1:5" x14ac:dyDescent="0.2">
      <c r="A21">
        <v>2013</v>
      </c>
      <c r="B21" t="s">
        <v>5</v>
      </c>
      <c r="C21" t="s">
        <v>6</v>
      </c>
      <c r="D21" t="s">
        <v>15</v>
      </c>
      <c r="E21">
        <v>2859</v>
      </c>
    </row>
    <row r="22" spans="1:5" x14ac:dyDescent="0.2">
      <c r="A22">
        <v>2013</v>
      </c>
      <c r="B22" t="s">
        <v>5</v>
      </c>
      <c r="C22" t="s">
        <v>10</v>
      </c>
      <c r="D22" t="s">
        <v>12</v>
      </c>
      <c r="E22">
        <v>2342</v>
      </c>
    </row>
    <row r="23" spans="1:5" x14ac:dyDescent="0.2">
      <c r="A23">
        <v>2013</v>
      </c>
      <c r="B23" t="s">
        <v>5</v>
      </c>
      <c r="C23" t="s">
        <v>10</v>
      </c>
      <c r="D23" t="s">
        <v>9</v>
      </c>
      <c r="E23">
        <v>3397</v>
      </c>
    </row>
    <row r="24" spans="1:5" x14ac:dyDescent="0.2">
      <c r="A24">
        <v>2013</v>
      </c>
      <c r="B24" t="s">
        <v>5</v>
      </c>
      <c r="C24" t="s">
        <v>20</v>
      </c>
      <c r="D24" t="s">
        <v>14</v>
      </c>
      <c r="E24">
        <v>4692</v>
      </c>
    </row>
    <row r="25" spans="1:5" x14ac:dyDescent="0.2">
      <c r="A25">
        <v>2013</v>
      </c>
      <c r="B25" t="s">
        <v>5</v>
      </c>
      <c r="C25" t="s">
        <v>20</v>
      </c>
      <c r="D25" t="s">
        <v>11</v>
      </c>
      <c r="E25">
        <v>0</v>
      </c>
    </row>
    <row r="26" spans="1:5" x14ac:dyDescent="0.2">
      <c r="A26">
        <v>2013</v>
      </c>
      <c r="B26" t="s">
        <v>5</v>
      </c>
      <c r="C26" t="s">
        <v>16</v>
      </c>
      <c r="D26" t="s">
        <v>11</v>
      </c>
      <c r="E26">
        <v>0</v>
      </c>
    </row>
    <row r="27" spans="1:5" x14ac:dyDescent="0.2">
      <c r="A27">
        <v>2013</v>
      </c>
      <c r="B27" t="s">
        <v>5</v>
      </c>
      <c r="C27" t="s">
        <v>16</v>
      </c>
      <c r="D27" t="s">
        <v>7</v>
      </c>
      <c r="E27">
        <v>17114</v>
      </c>
    </row>
    <row r="28" spans="1:5" x14ac:dyDescent="0.2">
      <c r="A28">
        <v>2014</v>
      </c>
      <c r="B28" t="s">
        <v>5</v>
      </c>
      <c r="C28" t="s">
        <v>6</v>
      </c>
      <c r="D28" t="s">
        <v>7</v>
      </c>
      <c r="E28">
        <v>9708</v>
      </c>
    </row>
    <row r="29" spans="1:5" x14ac:dyDescent="0.2">
      <c r="A29">
        <v>2014</v>
      </c>
      <c r="B29" t="s">
        <v>5</v>
      </c>
      <c r="C29" t="s">
        <v>18</v>
      </c>
      <c r="D29" t="s">
        <v>9</v>
      </c>
      <c r="E29">
        <v>305</v>
      </c>
    </row>
    <row r="30" spans="1:5" x14ac:dyDescent="0.2">
      <c r="A30">
        <v>2014</v>
      </c>
      <c r="B30" t="s">
        <v>5</v>
      </c>
      <c r="C30" t="s">
        <v>8</v>
      </c>
      <c r="D30" t="s">
        <v>12</v>
      </c>
      <c r="E30">
        <v>3133</v>
      </c>
    </row>
    <row r="31" spans="1:5" x14ac:dyDescent="0.2">
      <c r="A31">
        <v>2014</v>
      </c>
      <c r="B31" t="s">
        <v>5</v>
      </c>
      <c r="C31" t="s">
        <v>8</v>
      </c>
      <c r="D31" t="s">
        <v>9</v>
      </c>
      <c r="E31">
        <v>6635</v>
      </c>
    </row>
    <row r="32" spans="1:5" x14ac:dyDescent="0.2">
      <c r="A32">
        <v>2014</v>
      </c>
      <c r="B32" t="s">
        <v>5</v>
      </c>
      <c r="C32" t="s">
        <v>8</v>
      </c>
      <c r="D32" t="s">
        <v>14</v>
      </c>
      <c r="E32">
        <v>325</v>
      </c>
    </row>
    <row r="33" spans="1:5" x14ac:dyDescent="0.2">
      <c r="A33">
        <v>2014</v>
      </c>
      <c r="B33" t="s">
        <v>5</v>
      </c>
      <c r="C33" t="s">
        <v>10</v>
      </c>
      <c r="D33" t="s">
        <v>9</v>
      </c>
      <c r="E33">
        <v>3515</v>
      </c>
    </row>
    <row r="34" spans="1:5" x14ac:dyDescent="0.2">
      <c r="A34">
        <v>2014</v>
      </c>
      <c r="B34" t="s">
        <v>5</v>
      </c>
      <c r="C34" t="s">
        <v>20</v>
      </c>
      <c r="D34" t="s">
        <v>11</v>
      </c>
      <c r="E34">
        <v>1</v>
      </c>
    </row>
    <row r="35" spans="1:5" x14ac:dyDescent="0.2">
      <c r="A35">
        <v>2014</v>
      </c>
      <c r="B35" t="s">
        <v>5</v>
      </c>
      <c r="C35" t="s">
        <v>20</v>
      </c>
      <c r="D35" t="s">
        <v>7</v>
      </c>
      <c r="E35">
        <v>9477</v>
      </c>
    </row>
    <row r="36" spans="1:5" x14ac:dyDescent="0.2">
      <c r="A36">
        <v>2015</v>
      </c>
      <c r="B36" t="s">
        <v>5</v>
      </c>
      <c r="C36" t="s">
        <v>6</v>
      </c>
      <c r="D36" t="s">
        <v>12</v>
      </c>
      <c r="E36">
        <v>3637</v>
      </c>
    </row>
    <row r="37" spans="1:5" x14ac:dyDescent="0.2">
      <c r="A37">
        <v>2015</v>
      </c>
      <c r="B37" t="s">
        <v>5</v>
      </c>
      <c r="C37" t="s">
        <v>8</v>
      </c>
      <c r="D37" t="s">
        <v>12</v>
      </c>
      <c r="E37">
        <v>2967</v>
      </c>
    </row>
    <row r="38" spans="1:5" x14ac:dyDescent="0.2">
      <c r="A38">
        <v>2015</v>
      </c>
      <c r="B38" t="s">
        <v>5</v>
      </c>
      <c r="C38" t="s">
        <v>10</v>
      </c>
      <c r="D38" t="s">
        <v>11</v>
      </c>
      <c r="E38">
        <v>0</v>
      </c>
    </row>
    <row r="39" spans="1:5" x14ac:dyDescent="0.2">
      <c r="A39">
        <v>2015</v>
      </c>
      <c r="B39" t="s">
        <v>5</v>
      </c>
      <c r="C39" t="s">
        <v>8</v>
      </c>
      <c r="D39" t="s">
        <v>14</v>
      </c>
      <c r="E39">
        <v>374</v>
      </c>
    </row>
    <row r="40" spans="1:5" x14ac:dyDescent="0.2">
      <c r="A40">
        <v>2015</v>
      </c>
      <c r="B40" t="s">
        <v>5</v>
      </c>
      <c r="C40" t="s">
        <v>20</v>
      </c>
      <c r="D40" t="s">
        <v>14</v>
      </c>
      <c r="E40">
        <v>3918</v>
      </c>
    </row>
    <row r="41" spans="1:5" x14ac:dyDescent="0.2">
      <c r="A41">
        <v>2015</v>
      </c>
      <c r="B41" t="s">
        <v>5</v>
      </c>
      <c r="C41" t="s">
        <v>10</v>
      </c>
      <c r="D41" t="s">
        <v>7</v>
      </c>
      <c r="E41">
        <v>1130</v>
      </c>
    </row>
    <row r="42" spans="1:5" x14ac:dyDescent="0.2">
      <c r="A42">
        <v>2015</v>
      </c>
      <c r="B42" t="s">
        <v>5</v>
      </c>
      <c r="C42" t="s">
        <v>10</v>
      </c>
      <c r="D42" t="s">
        <v>15</v>
      </c>
      <c r="E42">
        <v>187</v>
      </c>
    </row>
    <row r="43" spans="1:5" x14ac:dyDescent="0.2">
      <c r="A43">
        <v>2016</v>
      </c>
      <c r="B43" t="s">
        <v>5</v>
      </c>
      <c r="C43" t="s">
        <v>16</v>
      </c>
      <c r="D43" t="s">
        <v>12</v>
      </c>
      <c r="E43">
        <v>7216</v>
      </c>
    </row>
    <row r="44" spans="1:5" x14ac:dyDescent="0.2">
      <c r="A44">
        <v>2016</v>
      </c>
      <c r="B44" t="s">
        <v>5</v>
      </c>
      <c r="C44" t="s">
        <v>20</v>
      </c>
      <c r="D44" t="s">
        <v>14</v>
      </c>
      <c r="E44">
        <v>3757</v>
      </c>
    </row>
    <row r="45" spans="1:5" x14ac:dyDescent="0.2">
      <c r="A45">
        <v>2016</v>
      </c>
      <c r="B45" t="s">
        <v>5</v>
      </c>
      <c r="C45" t="s">
        <v>10</v>
      </c>
      <c r="D45" t="s">
        <v>9</v>
      </c>
      <c r="E45">
        <v>3497</v>
      </c>
    </row>
    <row r="46" spans="1:5" x14ac:dyDescent="0.2">
      <c r="A46">
        <v>2016</v>
      </c>
      <c r="B46" t="s">
        <v>5</v>
      </c>
      <c r="C46" t="s">
        <v>16</v>
      </c>
      <c r="D46" t="s">
        <v>9</v>
      </c>
      <c r="E46">
        <v>13081</v>
      </c>
    </row>
    <row r="47" spans="1:5" x14ac:dyDescent="0.2">
      <c r="A47">
        <v>2016</v>
      </c>
      <c r="B47" t="s">
        <v>5</v>
      </c>
      <c r="C47" t="s">
        <v>18</v>
      </c>
      <c r="D47" t="s">
        <v>7</v>
      </c>
      <c r="E47">
        <v>721</v>
      </c>
    </row>
    <row r="48" spans="1:5" x14ac:dyDescent="0.2">
      <c r="A48">
        <v>2016</v>
      </c>
      <c r="B48" t="s">
        <v>5</v>
      </c>
      <c r="C48" t="s">
        <v>16</v>
      </c>
      <c r="D48" t="s">
        <v>7</v>
      </c>
      <c r="E48">
        <v>12852</v>
      </c>
    </row>
    <row r="49" spans="1:5" x14ac:dyDescent="0.2">
      <c r="A49">
        <v>2016</v>
      </c>
      <c r="B49" t="s">
        <v>5</v>
      </c>
      <c r="C49" t="s">
        <v>20</v>
      </c>
      <c r="D49" t="s">
        <v>15</v>
      </c>
      <c r="E49">
        <v>3578</v>
      </c>
    </row>
    <row r="50" spans="1:5" x14ac:dyDescent="0.2">
      <c r="A50">
        <v>2016</v>
      </c>
      <c r="B50" t="s">
        <v>5</v>
      </c>
      <c r="C50" t="s">
        <v>16</v>
      </c>
      <c r="D50" t="s">
        <v>15</v>
      </c>
      <c r="E50">
        <v>7443</v>
      </c>
    </row>
    <row r="51" spans="1:5" x14ac:dyDescent="0.2">
      <c r="A51">
        <v>2017</v>
      </c>
      <c r="B51" t="s">
        <v>5</v>
      </c>
      <c r="C51" t="s">
        <v>18</v>
      </c>
      <c r="D51" t="s">
        <v>15</v>
      </c>
      <c r="E51">
        <v>437</v>
      </c>
    </row>
    <row r="52" spans="1:5" x14ac:dyDescent="0.2">
      <c r="A52">
        <v>2017</v>
      </c>
      <c r="B52" t="s">
        <v>5</v>
      </c>
      <c r="C52" t="s">
        <v>8</v>
      </c>
      <c r="D52" t="s">
        <v>14</v>
      </c>
      <c r="E52">
        <v>515</v>
      </c>
    </row>
    <row r="53" spans="1:5" x14ac:dyDescent="0.2">
      <c r="A53">
        <v>2017</v>
      </c>
      <c r="B53" t="s">
        <v>5</v>
      </c>
      <c r="C53" t="s">
        <v>8</v>
      </c>
      <c r="D53" t="s">
        <v>12</v>
      </c>
      <c r="E53">
        <v>2933</v>
      </c>
    </row>
    <row r="54" spans="1:5" x14ac:dyDescent="0.2">
      <c r="A54">
        <v>2017</v>
      </c>
      <c r="B54" t="s">
        <v>5</v>
      </c>
      <c r="C54" t="s">
        <v>10</v>
      </c>
      <c r="D54" t="s">
        <v>12</v>
      </c>
      <c r="E54">
        <v>1695</v>
      </c>
    </row>
    <row r="55" spans="1:5" x14ac:dyDescent="0.2">
      <c r="A55">
        <v>2017</v>
      </c>
      <c r="B55" t="s">
        <v>5</v>
      </c>
      <c r="C55" t="s">
        <v>20</v>
      </c>
      <c r="D55" t="s">
        <v>14</v>
      </c>
      <c r="E55">
        <v>3507</v>
      </c>
    </row>
    <row r="56" spans="1:5" x14ac:dyDescent="0.2">
      <c r="A56">
        <v>2017</v>
      </c>
      <c r="B56" t="s">
        <v>5</v>
      </c>
      <c r="C56" t="s">
        <v>16</v>
      </c>
      <c r="D56" t="s">
        <v>15</v>
      </c>
      <c r="E56">
        <v>6796</v>
      </c>
    </row>
    <row r="57" spans="1:5" x14ac:dyDescent="0.2">
      <c r="A57">
        <v>2017</v>
      </c>
      <c r="B57" t="s">
        <v>5</v>
      </c>
      <c r="C57" t="s">
        <v>16</v>
      </c>
      <c r="D57" t="s">
        <v>9</v>
      </c>
      <c r="E57">
        <v>13023</v>
      </c>
    </row>
    <row r="58" spans="1:5" x14ac:dyDescent="0.2">
      <c r="A58">
        <v>2017</v>
      </c>
      <c r="B58" t="s">
        <v>5</v>
      </c>
      <c r="C58" t="s">
        <v>16</v>
      </c>
      <c r="D58" t="s">
        <v>11</v>
      </c>
      <c r="E58">
        <v>0</v>
      </c>
    </row>
    <row r="59" spans="1:5" x14ac:dyDescent="0.2">
      <c r="A59">
        <v>2018</v>
      </c>
      <c r="B59" t="s">
        <v>5</v>
      </c>
      <c r="C59" t="s">
        <v>6</v>
      </c>
      <c r="D59" t="s">
        <v>15</v>
      </c>
      <c r="E59">
        <v>3693</v>
      </c>
    </row>
    <row r="60" spans="1:5" x14ac:dyDescent="0.2">
      <c r="A60">
        <v>2018</v>
      </c>
      <c r="B60" t="s">
        <v>5</v>
      </c>
      <c r="C60" t="s">
        <v>6</v>
      </c>
      <c r="D60" t="s">
        <v>9</v>
      </c>
      <c r="E60">
        <v>8621</v>
      </c>
    </row>
    <row r="61" spans="1:5" x14ac:dyDescent="0.2">
      <c r="A61">
        <v>2018</v>
      </c>
      <c r="B61" t="s">
        <v>5</v>
      </c>
      <c r="C61" t="s">
        <v>18</v>
      </c>
      <c r="D61" t="s">
        <v>7</v>
      </c>
      <c r="E61">
        <v>830</v>
      </c>
    </row>
    <row r="62" spans="1:5" x14ac:dyDescent="0.2">
      <c r="A62">
        <v>2018</v>
      </c>
      <c r="B62" t="s">
        <v>5</v>
      </c>
      <c r="C62" t="s">
        <v>10</v>
      </c>
      <c r="D62" t="s">
        <v>7</v>
      </c>
      <c r="E62">
        <v>1329</v>
      </c>
    </row>
    <row r="63" spans="1:5" x14ac:dyDescent="0.2">
      <c r="A63">
        <v>2018</v>
      </c>
      <c r="B63" t="s">
        <v>5</v>
      </c>
      <c r="C63" t="s">
        <v>10</v>
      </c>
      <c r="D63" t="s">
        <v>11</v>
      </c>
      <c r="E63">
        <v>0</v>
      </c>
    </row>
    <row r="64" spans="1:5" x14ac:dyDescent="0.2">
      <c r="A64">
        <v>2018</v>
      </c>
      <c r="B64" t="s">
        <v>5</v>
      </c>
      <c r="C64" t="s">
        <v>20</v>
      </c>
      <c r="D64" t="s">
        <v>14</v>
      </c>
      <c r="E64">
        <v>2998</v>
      </c>
    </row>
    <row r="65" spans="1:5" x14ac:dyDescent="0.2">
      <c r="A65">
        <v>2018</v>
      </c>
      <c r="B65" t="s">
        <v>5</v>
      </c>
      <c r="C65" t="s">
        <v>20</v>
      </c>
      <c r="D65" t="s">
        <v>7</v>
      </c>
      <c r="E65">
        <v>6833</v>
      </c>
    </row>
    <row r="66" spans="1:5" x14ac:dyDescent="0.2">
      <c r="A66">
        <v>2018</v>
      </c>
      <c r="B66" t="s">
        <v>5</v>
      </c>
      <c r="C66" t="s">
        <v>16</v>
      </c>
      <c r="D66" t="s">
        <v>9</v>
      </c>
      <c r="E66">
        <v>12529</v>
      </c>
    </row>
    <row r="67" spans="1:5" x14ac:dyDescent="0.2">
      <c r="A67">
        <v>2010</v>
      </c>
      <c r="B67" t="s">
        <v>5</v>
      </c>
      <c r="C67" t="s">
        <v>6</v>
      </c>
      <c r="D67" t="s">
        <v>15</v>
      </c>
      <c r="E67">
        <v>1642</v>
      </c>
    </row>
    <row r="68" spans="1:5" x14ac:dyDescent="0.2">
      <c r="A68">
        <v>2010</v>
      </c>
      <c r="B68" t="s">
        <v>5</v>
      </c>
      <c r="C68" t="s">
        <v>18</v>
      </c>
      <c r="D68" t="s">
        <v>9</v>
      </c>
      <c r="E68">
        <v>397</v>
      </c>
    </row>
    <row r="69" spans="1:5" x14ac:dyDescent="0.2">
      <c r="A69">
        <v>2010</v>
      </c>
      <c r="B69" t="s">
        <v>5</v>
      </c>
      <c r="C69" t="s">
        <v>8</v>
      </c>
      <c r="D69" t="s">
        <v>17</v>
      </c>
      <c r="E69">
        <v>2898</v>
      </c>
    </row>
    <row r="70" spans="1:5" x14ac:dyDescent="0.2">
      <c r="A70">
        <v>2010</v>
      </c>
      <c r="B70" t="s">
        <v>5</v>
      </c>
      <c r="C70" t="s">
        <v>8</v>
      </c>
      <c r="D70" t="s">
        <v>14</v>
      </c>
      <c r="E70">
        <v>598</v>
      </c>
    </row>
    <row r="71" spans="1:5" x14ac:dyDescent="0.2">
      <c r="A71">
        <v>2010</v>
      </c>
      <c r="B71" t="s">
        <v>5</v>
      </c>
      <c r="C71" t="s">
        <v>20</v>
      </c>
      <c r="D71" t="s">
        <v>7</v>
      </c>
      <c r="E71">
        <v>16155</v>
      </c>
    </row>
    <row r="72" spans="1:5" x14ac:dyDescent="0.2">
      <c r="A72">
        <v>2010</v>
      </c>
      <c r="B72" t="s">
        <v>5</v>
      </c>
      <c r="C72" t="s">
        <v>20</v>
      </c>
      <c r="D72" t="s">
        <v>15</v>
      </c>
      <c r="E72">
        <v>1865</v>
      </c>
    </row>
    <row r="73" spans="1:5" x14ac:dyDescent="0.2">
      <c r="A73">
        <v>2010</v>
      </c>
      <c r="B73" t="s">
        <v>5</v>
      </c>
      <c r="C73" t="s">
        <v>20</v>
      </c>
      <c r="D73" t="s">
        <v>14</v>
      </c>
      <c r="E73">
        <v>4096</v>
      </c>
    </row>
    <row r="74" spans="1:5" x14ac:dyDescent="0.2">
      <c r="A74">
        <v>2010</v>
      </c>
      <c r="B74" t="s">
        <v>5</v>
      </c>
      <c r="C74" t="s">
        <v>20</v>
      </c>
      <c r="D74" t="s">
        <v>12</v>
      </c>
      <c r="E74">
        <v>18134</v>
      </c>
    </row>
    <row r="75" spans="1:5" x14ac:dyDescent="0.2">
      <c r="A75">
        <v>2010</v>
      </c>
      <c r="B75" t="s">
        <v>5</v>
      </c>
      <c r="C75" t="s">
        <v>16</v>
      </c>
      <c r="D75" t="s">
        <v>14</v>
      </c>
      <c r="E75">
        <v>884</v>
      </c>
    </row>
    <row r="76" spans="1:5" x14ac:dyDescent="0.2">
      <c r="A76">
        <v>2011</v>
      </c>
      <c r="B76" t="s">
        <v>5</v>
      </c>
      <c r="C76" t="s">
        <v>18</v>
      </c>
      <c r="D76" t="s">
        <v>7</v>
      </c>
      <c r="E76">
        <v>781</v>
      </c>
    </row>
    <row r="77" spans="1:5" x14ac:dyDescent="0.2">
      <c r="A77">
        <v>2011</v>
      </c>
      <c r="B77" t="s">
        <v>5</v>
      </c>
      <c r="C77" t="s">
        <v>18</v>
      </c>
      <c r="D77" t="s">
        <v>9</v>
      </c>
      <c r="E77">
        <v>384</v>
      </c>
    </row>
    <row r="78" spans="1:5" x14ac:dyDescent="0.2">
      <c r="A78">
        <v>2011</v>
      </c>
      <c r="B78" t="s">
        <v>5</v>
      </c>
      <c r="C78" t="s">
        <v>8</v>
      </c>
      <c r="D78" t="s">
        <v>19</v>
      </c>
      <c r="E78">
        <v>1100</v>
      </c>
    </row>
    <row r="79" spans="1:5" x14ac:dyDescent="0.2">
      <c r="A79">
        <v>2011</v>
      </c>
      <c r="B79" t="s">
        <v>5</v>
      </c>
      <c r="C79" t="s">
        <v>8</v>
      </c>
      <c r="D79" t="s">
        <v>9</v>
      </c>
      <c r="E79">
        <v>6679</v>
      </c>
    </row>
    <row r="80" spans="1:5" x14ac:dyDescent="0.2">
      <c r="A80">
        <v>2011</v>
      </c>
      <c r="B80" t="s">
        <v>5</v>
      </c>
      <c r="C80" t="s">
        <v>8</v>
      </c>
      <c r="D80" t="s">
        <v>12</v>
      </c>
      <c r="E80">
        <v>4056</v>
      </c>
    </row>
    <row r="81" spans="1:5" x14ac:dyDescent="0.2">
      <c r="A81">
        <v>2011</v>
      </c>
      <c r="B81" t="s">
        <v>5</v>
      </c>
      <c r="C81" t="s">
        <v>20</v>
      </c>
      <c r="D81" t="s">
        <v>12</v>
      </c>
      <c r="E81">
        <v>17890</v>
      </c>
    </row>
    <row r="82" spans="1:5" x14ac:dyDescent="0.2">
      <c r="A82">
        <v>2012</v>
      </c>
      <c r="B82" t="s">
        <v>5</v>
      </c>
      <c r="C82" t="s">
        <v>6</v>
      </c>
      <c r="D82" t="s">
        <v>15</v>
      </c>
      <c r="E82">
        <v>2388</v>
      </c>
    </row>
    <row r="83" spans="1:5" x14ac:dyDescent="0.2">
      <c r="A83">
        <v>2012</v>
      </c>
      <c r="B83" t="s">
        <v>5</v>
      </c>
      <c r="C83" t="s">
        <v>8</v>
      </c>
      <c r="D83" t="s">
        <v>12</v>
      </c>
      <c r="E83">
        <v>3794</v>
      </c>
    </row>
    <row r="84" spans="1:5" x14ac:dyDescent="0.2">
      <c r="A84">
        <v>2012</v>
      </c>
      <c r="B84" t="s">
        <v>5</v>
      </c>
      <c r="C84" t="s">
        <v>10</v>
      </c>
      <c r="D84" t="s">
        <v>15</v>
      </c>
      <c r="E84">
        <v>146</v>
      </c>
    </row>
    <row r="85" spans="1:5" x14ac:dyDescent="0.2">
      <c r="A85">
        <v>2013</v>
      </c>
      <c r="B85" t="s">
        <v>5</v>
      </c>
      <c r="C85" t="s">
        <v>6</v>
      </c>
      <c r="D85" t="s">
        <v>11</v>
      </c>
      <c r="E85">
        <v>0</v>
      </c>
    </row>
    <row r="86" spans="1:5" x14ac:dyDescent="0.2">
      <c r="A86">
        <v>2013</v>
      </c>
      <c r="B86" t="s">
        <v>5</v>
      </c>
      <c r="C86" t="s">
        <v>6</v>
      </c>
      <c r="D86" t="s">
        <v>7</v>
      </c>
      <c r="E86">
        <v>10397</v>
      </c>
    </row>
    <row r="87" spans="1:5" x14ac:dyDescent="0.2">
      <c r="A87">
        <v>2013</v>
      </c>
      <c r="B87" t="s">
        <v>5</v>
      </c>
      <c r="C87" t="s">
        <v>8</v>
      </c>
      <c r="D87" t="s">
        <v>12</v>
      </c>
      <c r="E87">
        <v>3559</v>
      </c>
    </row>
    <row r="88" spans="1:5" x14ac:dyDescent="0.2">
      <c r="A88">
        <v>2013</v>
      </c>
      <c r="B88" t="s">
        <v>5</v>
      </c>
      <c r="C88" t="s">
        <v>8</v>
      </c>
      <c r="D88" t="s">
        <v>9</v>
      </c>
      <c r="E88">
        <v>6574</v>
      </c>
    </row>
    <row r="89" spans="1:5" x14ac:dyDescent="0.2">
      <c r="A89">
        <v>2013</v>
      </c>
      <c r="B89" t="s">
        <v>5</v>
      </c>
      <c r="C89" t="s">
        <v>8</v>
      </c>
      <c r="D89" t="s">
        <v>17</v>
      </c>
      <c r="E89">
        <v>2466</v>
      </c>
    </row>
    <row r="90" spans="1:5" x14ac:dyDescent="0.2">
      <c r="A90">
        <v>2013</v>
      </c>
      <c r="B90" t="s">
        <v>5</v>
      </c>
      <c r="C90" t="s">
        <v>10</v>
      </c>
      <c r="D90" t="s">
        <v>14</v>
      </c>
      <c r="E90">
        <v>276</v>
      </c>
    </row>
    <row r="91" spans="1:5" x14ac:dyDescent="0.2">
      <c r="A91">
        <v>2013</v>
      </c>
      <c r="B91" t="s">
        <v>5</v>
      </c>
      <c r="C91" t="s">
        <v>20</v>
      </c>
      <c r="D91" t="s">
        <v>12</v>
      </c>
      <c r="E91">
        <v>18015</v>
      </c>
    </row>
    <row r="92" spans="1:5" x14ac:dyDescent="0.2">
      <c r="A92">
        <v>2013</v>
      </c>
      <c r="B92" t="s">
        <v>5</v>
      </c>
      <c r="C92" t="s">
        <v>20</v>
      </c>
      <c r="D92" t="s">
        <v>9</v>
      </c>
      <c r="E92">
        <v>14433</v>
      </c>
    </row>
    <row r="93" spans="1:5" x14ac:dyDescent="0.2">
      <c r="A93">
        <v>2013</v>
      </c>
      <c r="B93" t="s">
        <v>5</v>
      </c>
      <c r="C93" t="s">
        <v>20</v>
      </c>
      <c r="D93" t="s">
        <v>15</v>
      </c>
      <c r="E93">
        <v>3179</v>
      </c>
    </row>
    <row r="94" spans="1:5" x14ac:dyDescent="0.2">
      <c r="A94">
        <v>2014</v>
      </c>
      <c r="B94" t="s">
        <v>5</v>
      </c>
      <c r="C94" t="s">
        <v>8</v>
      </c>
      <c r="D94" t="s">
        <v>19</v>
      </c>
      <c r="E94">
        <v>1389</v>
      </c>
    </row>
    <row r="95" spans="1:5" x14ac:dyDescent="0.2">
      <c r="A95">
        <v>2014</v>
      </c>
      <c r="B95" t="s">
        <v>5</v>
      </c>
      <c r="C95" t="s">
        <v>10</v>
      </c>
      <c r="D95" t="s">
        <v>7</v>
      </c>
      <c r="E95">
        <v>1130</v>
      </c>
    </row>
    <row r="96" spans="1:5" x14ac:dyDescent="0.2">
      <c r="A96">
        <v>2014</v>
      </c>
      <c r="B96" t="s">
        <v>5</v>
      </c>
      <c r="C96" t="s">
        <v>20</v>
      </c>
      <c r="D96" t="s">
        <v>12</v>
      </c>
      <c r="E96">
        <v>17579</v>
      </c>
    </row>
    <row r="97" spans="1:5" x14ac:dyDescent="0.2">
      <c r="A97">
        <v>2014</v>
      </c>
      <c r="B97" t="s">
        <v>5</v>
      </c>
      <c r="C97" t="s">
        <v>20</v>
      </c>
      <c r="D97" t="s">
        <v>15</v>
      </c>
      <c r="E97">
        <v>3539</v>
      </c>
    </row>
    <row r="98" spans="1:5" x14ac:dyDescent="0.2">
      <c r="A98">
        <v>2014</v>
      </c>
      <c r="B98" t="s">
        <v>5</v>
      </c>
      <c r="C98" t="s">
        <v>16</v>
      </c>
      <c r="D98" t="s">
        <v>12</v>
      </c>
      <c r="E98">
        <v>7393</v>
      </c>
    </row>
    <row r="99" spans="1:5" x14ac:dyDescent="0.2">
      <c r="A99">
        <v>2014</v>
      </c>
      <c r="B99" t="s">
        <v>5</v>
      </c>
      <c r="C99" t="s">
        <v>16</v>
      </c>
      <c r="D99" t="s">
        <v>11</v>
      </c>
      <c r="E99">
        <v>0</v>
      </c>
    </row>
    <row r="100" spans="1:5" x14ac:dyDescent="0.2">
      <c r="A100">
        <v>2014</v>
      </c>
      <c r="B100" t="s">
        <v>5</v>
      </c>
      <c r="C100" t="s">
        <v>16</v>
      </c>
      <c r="D100" t="s">
        <v>14</v>
      </c>
      <c r="E100">
        <v>1003</v>
      </c>
    </row>
    <row r="101" spans="1:5" x14ac:dyDescent="0.2">
      <c r="A101">
        <v>2014</v>
      </c>
      <c r="B101" t="s">
        <v>5</v>
      </c>
      <c r="C101" t="s">
        <v>16</v>
      </c>
      <c r="D101" t="s">
        <v>7</v>
      </c>
      <c r="E101">
        <v>15503</v>
      </c>
    </row>
    <row r="102" spans="1:5" x14ac:dyDescent="0.2">
      <c r="A102">
        <v>2015</v>
      </c>
      <c r="B102" t="s">
        <v>5</v>
      </c>
      <c r="C102" t="s">
        <v>6</v>
      </c>
      <c r="D102" t="s">
        <v>11</v>
      </c>
      <c r="E102">
        <v>0</v>
      </c>
    </row>
    <row r="103" spans="1:5" x14ac:dyDescent="0.2">
      <c r="A103">
        <v>2015</v>
      </c>
      <c r="B103" t="s">
        <v>5</v>
      </c>
      <c r="C103" t="s">
        <v>8</v>
      </c>
      <c r="D103" t="s">
        <v>9</v>
      </c>
      <c r="E103">
        <v>6565</v>
      </c>
    </row>
    <row r="104" spans="1:5" x14ac:dyDescent="0.2">
      <c r="A104">
        <v>2015</v>
      </c>
      <c r="B104" t="s">
        <v>5</v>
      </c>
      <c r="C104" t="s">
        <v>20</v>
      </c>
      <c r="D104" t="s">
        <v>9</v>
      </c>
      <c r="E104">
        <v>14222</v>
      </c>
    </row>
    <row r="105" spans="1:5" x14ac:dyDescent="0.2">
      <c r="A105">
        <v>2015</v>
      </c>
      <c r="B105" t="s">
        <v>5</v>
      </c>
      <c r="C105" t="s">
        <v>6</v>
      </c>
      <c r="D105" t="s">
        <v>7</v>
      </c>
      <c r="E105">
        <v>9044</v>
      </c>
    </row>
    <row r="106" spans="1:5" x14ac:dyDescent="0.2">
      <c r="A106">
        <v>2015</v>
      </c>
      <c r="B106" t="s">
        <v>5</v>
      </c>
      <c r="C106" t="s">
        <v>20</v>
      </c>
      <c r="D106" t="s">
        <v>7</v>
      </c>
      <c r="E106">
        <v>8294</v>
      </c>
    </row>
    <row r="107" spans="1:5" x14ac:dyDescent="0.2">
      <c r="A107">
        <v>2015</v>
      </c>
      <c r="B107" t="s">
        <v>5</v>
      </c>
      <c r="C107" t="s">
        <v>18</v>
      </c>
      <c r="D107" t="s">
        <v>15</v>
      </c>
      <c r="E107">
        <v>475</v>
      </c>
    </row>
    <row r="108" spans="1:5" x14ac:dyDescent="0.2">
      <c r="A108">
        <v>2016</v>
      </c>
      <c r="B108" t="s">
        <v>5</v>
      </c>
      <c r="C108" t="s">
        <v>10</v>
      </c>
      <c r="D108" t="s">
        <v>12</v>
      </c>
      <c r="E108">
        <v>1779</v>
      </c>
    </row>
    <row r="109" spans="1:5" x14ac:dyDescent="0.2">
      <c r="A109">
        <v>2016</v>
      </c>
      <c r="B109" t="s">
        <v>5</v>
      </c>
      <c r="C109" t="s">
        <v>20</v>
      </c>
      <c r="D109" t="s">
        <v>12</v>
      </c>
      <c r="E109">
        <v>17314</v>
      </c>
    </row>
    <row r="110" spans="1:5" x14ac:dyDescent="0.2">
      <c r="A110">
        <v>2016</v>
      </c>
      <c r="B110" t="s">
        <v>5</v>
      </c>
      <c r="C110" t="s">
        <v>18</v>
      </c>
      <c r="D110" t="s">
        <v>9</v>
      </c>
      <c r="E110">
        <v>275</v>
      </c>
    </row>
    <row r="111" spans="1:5" x14ac:dyDescent="0.2">
      <c r="A111">
        <v>2016</v>
      </c>
      <c r="B111" t="s">
        <v>5</v>
      </c>
      <c r="C111" t="s">
        <v>20</v>
      </c>
      <c r="D111" t="s">
        <v>7</v>
      </c>
      <c r="E111">
        <v>7167</v>
      </c>
    </row>
    <row r="112" spans="1:5" x14ac:dyDescent="0.2">
      <c r="A112">
        <v>2016</v>
      </c>
      <c r="B112" t="s">
        <v>5</v>
      </c>
      <c r="C112" t="s">
        <v>18</v>
      </c>
      <c r="D112" t="s">
        <v>15</v>
      </c>
      <c r="E112">
        <v>460</v>
      </c>
    </row>
    <row r="113" spans="1:5" x14ac:dyDescent="0.2">
      <c r="A113">
        <v>2017</v>
      </c>
      <c r="B113" t="s">
        <v>5</v>
      </c>
      <c r="C113" t="s">
        <v>6</v>
      </c>
      <c r="D113" t="s">
        <v>15</v>
      </c>
      <c r="E113">
        <v>3686</v>
      </c>
    </row>
    <row r="114" spans="1:5" x14ac:dyDescent="0.2">
      <c r="A114">
        <v>2017</v>
      </c>
      <c r="B114" t="s">
        <v>5</v>
      </c>
      <c r="C114" t="s">
        <v>18</v>
      </c>
      <c r="D114" t="s">
        <v>7</v>
      </c>
      <c r="E114">
        <v>782</v>
      </c>
    </row>
    <row r="115" spans="1:5" x14ac:dyDescent="0.2">
      <c r="A115">
        <v>2017</v>
      </c>
      <c r="B115" t="s">
        <v>5</v>
      </c>
      <c r="C115" t="s">
        <v>18</v>
      </c>
      <c r="D115" t="s">
        <v>12</v>
      </c>
      <c r="E115">
        <v>6</v>
      </c>
    </row>
    <row r="116" spans="1:5" x14ac:dyDescent="0.2">
      <c r="A116">
        <v>2017</v>
      </c>
      <c r="B116" t="s">
        <v>5</v>
      </c>
      <c r="C116" t="s">
        <v>10</v>
      </c>
      <c r="D116" t="s">
        <v>15</v>
      </c>
      <c r="E116">
        <v>165</v>
      </c>
    </row>
    <row r="117" spans="1:5" x14ac:dyDescent="0.2">
      <c r="A117">
        <v>2017</v>
      </c>
      <c r="B117" t="s">
        <v>5</v>
      </c>
      <c r="C117" t="s">
        <v>20</v>
      </c>
      <c r="D117" t="s">
        <v>9</v>
      </c>
      <c r="E117">
        <v>12747</v>
      </c>
    </row>
    <row r="118" spans="1:5" x14ac:dyDescent="0.2">
      <c r="A118">
        <v>2017</v>
      </c>
      <c r="B118" t="s">
        <v>5</v>
      </c>
      <c r="C118" t="s">
        <v>20</v>
      </c>
      <c r="D118" t="s">
        <v>15</v>
      </c>
      <c r="E118">
        <v>3099</v>
      </c>
    </row>
    <row r="119" spans="1:5" x14ac:dyDescent="0.2">
      <c r="A119">
        <v>2017</v>
      </c>
      <c r="B119" t="s">
        <v>5</v>
      </c>
      <c r="C119" t="s">
        <v>20</v>
      </c>
      <c r="D119" t="s">
        <v>7</v>
      </c>
      <c r="E119">
        <v>6878</v>
      </c>
    </row>
    <row r="120" spans="1:5" x14ac:dyDescent="0.2">
      <c r="A120">
        <v>2018</v>
      </c>
      <c r="B120" t="s">
        <v>5</v>
      </c>
      <c r="C120" t="s">
        <v>6</v>
      </c>
      <c r="D120" t="s">
        <v>14</v>
      </c>
      <c r="E120">
        <v>133</v>
      </c>
    </row>
    <row r="121" spans="1:5" x14ac:dyDescent="0.2">
      <c r="A121">
        <v>2018</v>
      </c>
      <c r="B121" t="s">
        <v>5</v>
      </c>
      <c r="C121" t="s">
        <v>18</v>
      </c>
      <c r="D121" t="s">
        <v>15</v>
      </c>
      <c r="E121">
        <v>426</v>
      </c>
    </row>
    <row r="122" spans="1:5" x14ac:dyDescent="0.2">
      <c r="A122">
        <v>2018</v>
      </c>
      <c r="B122" t="s">
        <v>5</v>
      </c>
      <c r="C122" t="s">
        <v>20</v>
      </c>
      <c r="D122" t="s">
        <v>12</v>
      </c>
      <c r="E122">
        <v>16155</v>
      </c>
    </row>
    <row r="123" spans="1:5" x14ac:dyDescent="0.2">
      <c r="A123">
        <v>2018</v>
      </c>
      <c r="B123" t="s">
        <v>5</v>
      </c>
      <c r="C123" t="s">
        <v>20</v>
      </c>
      <c r="D123" t="s">
        <v>11</v>
      </c>
      <c r="E123">
        <v>1</v>
      </c>
    </row>
    <row r="124" spans="1:5" x14ac:dyDescent="0.2">
      <c r="A124">
        <v>2010</v>
      </c>
      <c r="B124" t="s">
        <v>5</v>
      </c>
      <c r="C124" t="s">
        <v>6</v>
      </c>
      <c r="D124" t="s">
        <v>14</v>
      </c>
      <c r="E124">
        <v>122</v>
      </c>
    </row>
    <row r="125" spans="1:5" x14ac:dyDescent="0.2">
      <c r="A125">
        <v>2010</v>
      </c>
      <c r="B125" t="s">
        <v>5</v>
      </c>
      <c r="C125" t="s">
        <v>6</v>
      </c>
      <c r="D125" t="s">
        <v>9</v>
      </c>
      <c r="E125">
        <v>6979</v>
      </c>
    </row>
    <row r="126" spans="1:5" x14ac:dyDescent="0.2">
      <c r="A126">
        <v>2010</v>
      </c>
      <c r="B126" t="s">
        <v>5</v>
      </c>
      <c r="C126" t="s">
        <v>18</v>
      </c>
      <c r="D126" t="s">
        <v>7</v>
      </c>
      <c r="E126">
        <v>776</v>
      </c>
    </row>
    <row r="127" spans="1:5" x14ac:dyDescent="0.2">
      <c r="A127">
        <v>2010</v>
      </c>
      <c r="B127" t="s">
        <v>5</v>
      </c>
      <c r="C127" t="s">
        <v>18</v>
      </c>
      <c r="D127" t="s">
        <v>15</v>
      </c>
      <c r="E127">
        <v>284</v>
      </c>
    </row>
    <row r="128" spans="1:5" x14ac:dyDescent="0.2">
      <c r="A128">
        <v>2010</v>
      </c>
      <c r="B128" t="s">
        <v>5</v>
      </c>
      <c r="C128" t="s">
        <v>8</v>
      </c>
      <c r="D128" t="s">
        <v>11</v>
      </c>
      <c r="E128">
        <v>0</v>
      </c>
    </row>
    <row r="129" spans="1:5" x14ac:dyDescent="0.2">
      <c r="A129">
        <v>2010</v>
      </c>
      <c r="B129" t="s">
        <v>5</v>
      </c>
      <c r="C129" t="s">
        <v>8</v>
      </c>
      <c r="D129" t="s">
        <v>19</v>
      </c>
      <c r="E129">
        <v>781</v>
      </c>
    </row>
    <row r="130" spans="1:5" x14ac:dyDescent="0.2">
      <c r="A130">
        <v>2010</v>
      </c>
      <c r="B130" t="s">
        <v>5</v>
      </c>
      <c r="C130" t="s">
        <v>10</v>
      </c>
      <c r="D130" t="s">
        <v>14</v>
      </c>
      <c r="E130">
        <v>265</v>
      </c>
    </row>
    <row r="131" spans="1:5" x14ac:dyDescent="0.2">
      <c r="A131">
        <v>2010</v>
      </c>
      <c r="B131" t="s">
        <v>5</v>
      </c>
      <c r="C131" t="s">
        <v>10</v>
      </c>
      <c r="D131" t="s">
        <v>15</v>
      </c>
      <c r="E131">
        <v>89</v>
      </c>
    </row>
    <row r="132" spans="1:5" x14ac:dyDescent="0.2">
      <c r="A132">
        <v>2010</v>
      </c>
      <c r="B132" t="s">
        <v>5</v>
      </c>
      <c r="C132" t="s">
        <v>20</v>
      </c>
      <c r="D132" t="s">
        <v>9</v>
      </c>
      <c r="E132">
        <v>14687</v>
      </c>
    </row>
    <row r="133" spans="1:5" x14ac:dyDescent="0.2">
      <c r="A133">
        <v>2010</v>
      </c>
      <c r="B133" t="s">
        <v>5</v>
      </c>
      <c r="C133" t="s">
        <v>16</v>
      </c>
      <c r="D133" t="s">
        <v>11</v>
      </c>
      <c r="E133">
        <v>0</v>
      </c>
    </row>
    <row r="134" spans="1:5" x14ac:dyDescent="0.2">
      <c r="A134">
        <v>2011</v>
      </c>
      <c r="B134" t="s">
        <v>5</v>
      </c>
      <c r="C134" t="s">
        <v>6</v>
      </c>
      <c r="D134" t="s">
        <v>11</v>
      </c>
      <c r="E134">
        <v>0</v>
      </c>
    </row>
    <row r="135" spans="1:5" x14ac:dyDescent="0.2">
      <c r="A135">
        <v>2011</v>
      </c>
      <c r="B135" t="s">
        <v>5</v>
      </c>
      <c r="C135" t="s">
        <v>6</v>
      </c>
      <c r="D135" t="s">
        <v>7</v>
      </c>
      <c r="E135">
        <v>11562</v>
      </c>
    </row>
    <row r="136" spans="1:5" x14ac:dyDescent="0.2">
      <c r="A136">
        <v>2011</v>
      </c>
      <c r="B136" t="s">
        <v>5</v>
      </c>
      <c r="C136" t="s">
        <v>6</v>
      </c>
      <c r="D136" t="s">
        <v>12</v>
      </c>
      <c r="E136">
        <v>3440</v>
      </c>
    </row>
    <row r="137" spans="1:5" x14ac:dyDescent="0.2">
      <c r="A137">
        <v>2011</v>
      </c>
      <c r="B137" t="s">
        <v>5</v>
      </c>
      <c r="C137" t="s">
        <v>18</v>
      </c>
      <c r="D137" t="s">
        <v>15</v>
      </c>
      <c r="E137">
        <v>310</v>
      </c>
    </row>
    <row r="138" spans="1:5" x14ac:dyDescent="0.2">
      <c r="A138">
        <v>2011</v>
      </c>
      <c r="B138" t="s">
        <v>5</v>
      </c>
      <c r="C138" t="s">
        <v>8</v>
      </c>
      <c r="D138" t="s">
        <v>11</v>
      </c>
      <c r="E138">
        <v>0</v>
      </c>
    </row>
    <row r="139" spans="1:5" x14ac:dyDescent="0.2">
      <c r="A139">
        <v>2011</v>
      </c>
      <c r="B139" t="s">
        <v>5</v>
      </c>
      <c r="C139" t="s">
        <v>10</v>
      </c>
      <c r="D139" t="s">
        <v>12</v>
      </c>
      <c r="E139">
        <v>2543</v>
      </c>
    </row>
    <row r="140" spans="1:5" x14ac:dyDescent="0.2">
      <c r="A140">
        <v>2011</v>
      </c>
      <c r="B140" t="s">
        <v>5</v>
      </c>
      <c r="C140" t="s">
        <v>10</v>
      </c>
      <c r="D140" t="s">
        <v>7</v>
      </c>
      <c r="E140">
        <v>1556</v>
      </c>
    </row>
    <row r="141" spans="1:5" x14ac:dyDescent="0.2">
      <c r="A141">
        <v>2011</v>
      </c>
      <c r="B141" t="s">
        <v>5</v>
      </c>
      <c r="C141" t="s">
        <v>20</v>
      </c>
      <c r="D141" t="s">
        <v>7</v>
      </c>
      <c r="E141">
        <v>14206</v>
      </c>
    </row>
    <row r="142" spans="1:5" x14ac:dyDescent="0.2">
      <c r="A142">
        <v>2011</v>
      </c>
      <c r="B142" t="s">
        <v>5</v>
      </c>
      <c r="C142" t="s">
        <v>20</v>
      </c>
      <c r="D142" t="s">
        <v>11</v>
      </c>
      <c r="E142">
        <v>0</v>
      </c>
    </row>
    <row r="143" spans="1:5" x14ac:dyDescent="0.2">
      <c r="A143">
        <v>2011</v>
      </c>
      <c r="B143" t="s">
        <v>5</v>
      </c>
      <c r="C143" t="s">
        <v>16</v>
      </c>
      <c r="D143" t="s">
        <v>15</v>
      </c>
      <c r="E143">
        <v>3687</v>
      </c>
    </row>
    <row r="144" spans="1:5" x14ac:dyDescent="0.2">
      <c r="A144">
        <v>2011</v>
      </c>
      <c r="B144" t="s">
        <v>5</v>
      </c>
      <c r="C144" t="s">
        <v>16</v>
      </c>
      <c r="D144" t="s">
        <v>9</v>
      </c>
      <c r="E144">
        <v>11380</v>
      </c>
    </row>
    <row r="145" spans="1:5" x14ac:dyDescent="0.2">
      <c r="A145">
        <v>2012</v>
      </c>
      <c r="B145" t="s">
        <v>5</v>
      </c>
      <c r="C145" t="s">
        <v>18</v>
      </c>
      <c r="D145" t="s">
        <v>7</v>
      </c>
      <c r="E145">
        <v>811</v>
      </c>
    </row>
    <row r="146" spans="1:5" x14ac:dyDescent="0.2">
      <c r="A146">
        <v>2012</v>
      </c>
      <c r="B146" t="s">
        <v>5</v>
      </c>
      <c r="C146" t="s">
        <v>8</v>
      </c>
      <c r="D146" t="s">
        <v>14</v>
      </c>
      <c r="E146">
        <v>493</v>
      </c>
    </row>
    <row r="147" spans="1:5" x14ac:dyDescent="0.2">
      <c r="A147">
        <v>2012</v>
      </c>
      <c r="B147" t="s">
        <v>5</v>
      </c>
      <c r="C147" t="s">
        <v>10</v>
      </c>
      <c r="D147" t="s">
        <v>9</v>
      </c>
      <c r="E147">
        <v>3236</v>
      </c>
    </row>
    <row r="148" spans="1:5" x14ac:dyDescent="0.2">
      <c r="A148">
        <v>2012</v>
      </c>
      <c r="B148" t="s">
        <v>5</v>
      </c>
      <c r="C148" t="s">
        <v>20</v>
      </c>
      <c r="D148" t="s">
        <v>14</v>
      </c>
      <c r="E148">
        <v>4509</v>
      </c>
    </row>
    <row r="149" spans="1:5" x14ac:dyDescent="0.2">
      <c r="A149">
        <v>2012</v>
      </c>
      <c r="B149" t="s">
        <v>5</v>
      </c>
      <c r="C149" t="s">
        <v>16</v>
      </c>
      <c r="D149" t="s">
        <v>14</v>
      </c>
      <c r="E149">
        <v>1055</v>
      </c>
    </row>
    <row r="150" spans="1:5" x14ac:dyDescent="0.2">
      <c r="A150">
        <v>2012</v>
      </c>
      <c r="B150" t="s">
        <v>5</v>
      </c>
      <c r="C150" t="s">
        <v>16</v>
      </c>
      <c r="D150" t="s">
        <v>15</v>
      </c>
      <c r="E150">
        <v>4581</v>
      </c>
    </row>
    <row r="151" spans="1:5" x14ac:dyDescent="0.2">
      <c r="A151">
        <v>2013</v>
      </c>
      <c r="B151" t="s">
        <v>5</v>
      </c>
      <c r="C151" t="s">
        <v>6</v>
      </c>
      <c r="D151" t="s">
        <v>14</v>
      </c>
      <c r="E151">
        <v>207</v>
      </c>
    </row>
    <row r="152" spans="1:5" x14ac:dyDescent="0.2">
      <c r="A152">
        <v>2013</v>
      </c>
      <c r="B152" t="s">
        <v>5</v>
      </c>
      <c r="C152" t="s">
        <v>18</v>
      </c>
      <c r="D152" t="s">
        <v>12</v>
      </c>
      <c r="E152">
        <v>8</v>
      </c>
    </row>
    <row r="153" spans="1:5" x14ac:dyDescent="0.2">
      <c r="A153">
        <v>2013</v>
      </c>
      <c r="B153" t="s">
        <v>5</v>
      </c>
      <c r="C153" t="s">
        <v>18</v>
      </c>
      <c r="D153" t="s">
        <v>7</v>
      </c>
      <c r="E153">
        <v>803</v>
      </c>
    </row>
    <row r="154" spans="1:5" x14ac:dyDescent="0.2">
      <c r="A154">
        <v>2013</v>
      </c>
      <c r="B154" t="s">
        <v>5</v>
      </c>
      <c r="C154" t="s">
        <v>8</v>
      </c>
      <c r="D154" t="s">
        <v>19</v>
      </c>
      <c r="E154">
        <v>1319</v>
      </c>
    </row>
    <row r="155" spans="1:5" x14ac:dyDescent="0.2">
      <c r="A155">
        <v>2013</v>
      </c>
      <c r="B155" t="s">
        <v>5</v>
      </c>
      <c r="C155" t="s">
        <v>10</v>
      </c>
      <c r="D155" t="s">
        <v>15</v>
      </c>
      <c r="E155">
        <v>166</v>
      </c>
    </row>
    <row r="156" spans="1:5" x14ac:dyDescent="0.2">
      <c r="A156">
        <v>2013</v>
      </c>
      <c r="B156" t="s">
        <v>5</v>
      </c>
      <c r="C156" t="s">
        <v>10</v>
      </c>
      <c r="D156" t="s">
        <v>7</v>
      </c>
      <c r="E156">
        <v>1207</v>
      </c>
    </row>
    <row r="157" spans="1:5" x14ac:dyDescent="0.2">
      <c r="A157">
        <v>2013</v>
      </c>
      <c r="B157" t="s">
        <v>5</v>
      </c>
      <c r="C157" t="s">
        <v>20</v>
      </c>
      <c r="D157" t="s">
        <v>7</v>
      </c>
      <c r="E157">
        <v>11025</v>
      </c>
    </row>
    <row r="158" spans="1:5" x14ac:dyDescent="0.2">
      <c r="A158">
        <v>2013</v>
      </c>
      <c r="B158" t="s">
        <v>5</v>
      </c>
      <c r="C158" t="s">
        <v>16</v>
      </c>
      <c r="D158" t="s">
        <v>9</v>
      </c>
      <c r="E158">
        <v>12035</v>
      </c>
    </row>
    <row r="159" spans="1:5" x14ac:dyDescent="0.2">
      <c r="A159">
        <v>2014</v>
      </c>
      <c r="B159" t="s">
        <v>5</v>
      </c>
      <c r="C159" t="s">
        <v>6</v>
      </c>
      <c r="D159" t="s">
        <v>12</v>
      </c>
      <c r="E159">
        <v>3628</v>
      </c>
    </row>
    <row r="160" spans="1:5" x14ac:dyDescent="0.2">
      <c r="A160">
        <v>2014</v>
      </c>
      <c r="B160" t="s">
        <v>5</v>
      </c>
      <c r="C160" t="s">
        <v>6</v>
      </c>
      <c r="D160" t="s">
        <v>14</v>
      </c>
      <c r="E160">
        <v>163</v>
      </c>
    </row>
    <row r="161" spans="1:5" x14ac:dyDescent="0.2">
      <c r="A161">
        <v>2014</v>
      </c>
      <c r="B161" t="s">
        <v>5</v>
      </c>
      <c r="C161" t="s">
        <v>8</v>
      </c>
      <c r="D161" t="s">
        <v>11</v>
      </c>
      <c r="E161">
        <v>0</v>
      </c>
    </row>
    <row r="162" spans="1:5" x14ac:dyDescent="0.2">
      <c r="A162">
        <v>2014</v>
      </c>
      <c r="B162" t="s">
        <v>5</v>
      </c>
      <c r="C162" t="s">
        <v>8</v>
      </c>
      <c r="D162" t="s">
        <v>17</v>
      </c>
      <c r="E162">
        <v>2513</v>
      </c>
    </row>
    <row r="163" spans="1:5" x14ac:dyDescent="0.2">
      <c r="A163">
        <v>2014</v>
      </c>
      <c r="B163" t="s">
        <v>5</v>
      </c>
      <c r="C163" t="s">
        <v>10</v>
      </c>
      <c r="D163" t="s">
        <v>14</v>
      </c>
      <c r="E163">
        <v>200</v>
      </c>
    </row>
    <row r="164" spans="1:5" x14ac:dyDescent="0.2">
      <c r="A164">
        <v>2014</v>
      </c>
      <c r="B164" t="s">
        <v>5</v>
      </c>
      <c r="C164" t="s">
        <v>20</v>
      </c>
      <c r="D164" t="s">
        <v>14</v>
      </c>
      <c r="E164">
        <v>4328</v>
      </c>
    </row>
    <row r="165" spans="1:5" x14ac:dyDescent="0.2">
      <c r="A165">
        <v>2014</v>
      </c>
      <c r="B165" t="s">
        <v>5</v>
      </c>
      <c r="C165" t="s">
        <v>20</v>
      </c>
      <c r="D165" t="s">
        <v>9</v>
      </c>
      <c r="E165">
        <v>14441</v>
      </c>
    </row>
    <row r="166" spans="1:5" x14ac:dyDescent="0.2">
      <c r="A166">
        <v>2015</v>
      </c>
      <c r="B166" t="s">
        <v>5</v>
      </c>
      <c r="C166" t="s">
        <v>16</v>
      </c>
      <c r="D166" t="s">
        <v>14</v>
      </c>
      <c r="E166">
        <v>890</v>
      </c>
    </row>
    <row r="167" spans="1:5" x14ac:dyDescent="0.2">
      <c r="A167">
        <v>2015</v>
      </c>
      <c r="B167" t="s">
        <v>5</v>
      </c>
      <c r="C167" t="s">
        <v>6</v>
      </c>
      <c r="D167" t="s">
        <v>9</v>
      </c>
      <c r="E167">
        <v>8569</v>
      </c>
    </row>
    <row r="168" spans="1:5" x14ac:dyDescent="0.2">
      <c r="A168">
        <v>2015</v>
      </c>
      <c r="B168" t="s">
        <v>5</v>
      </c>
      <c r="C168" t="s">
        <v>18</v>
      </c>
      <c r="D168" t="s">
        <v>9</v>
      </c>
      <c r="E168">
        <v>286</v>
      </c>
    </row>
    <row r="169" spans="1:5" x14ac:dyDescent="0.2">
      <c r="A169">
        <v>2015</v>
      </c>
      <c r="B169" t="s">
        <v>5</v>
      </c>
      <c r="C169" t="s">
        <v>10</v>
      </c>
      <c r="D169" t="s">
        <v>7</v>
      </c>
      <c r="E169">
        <v>1057</v>
      </c>
    </row>
    <row r="170" spans="1:5" x14ac:dyDescent="0.2">
      <c r="A170">
        <v>2016</v>
      </c>
      <c r="B170" t="s">
        <v>5</v>
      </c>
      <c r="C170" t="s">
        <v>6</v>
      </c>
      <c r="D170" t="s">
        <v>12</v>
      </c>
      <c r="E170">
        <v>3788</v>
      </c>
    </row>
    <row r="171" spans="1:5" x14ac:dyDescent="0.2">
      <c r="A171">
        <v>2016</v>
      </c>
      <c r="B171" t="s">
        <v>5</v>
      </c>
      <c r="C171" t="s">
        <v>6</v>
      </c>
      <c r="D171" t="s">
        <v>14</v>
      </c>
      <c r="E171">
        <v>164</v>
      </c>
    </row>
    <row r="172" spans="1:5" x14ac:dyDescent="0.2">
      <c r="A172">
        <v>2016</v>
      </c>
      <c r="B172" t="s">
        <v>5</v>
      </c>
      <c r="C172" t="s">
        <v>6</v>
      </c>
      <c r="D172" t="s">
        <v>11</v>
      </c>
      <c r="E172">
        <v>0</v>
      </c>
    </row>
    <row r="173" spans="1:5" x14ac:dyDescent="0.2">
      <c r="A173">
        <v>2016</v>
      </c>
      <c r="B173" t="s">
        <v>5</v>
      </c>
      <c r="C173" t="s">
        <v>6</v>
      </c>
      <c r="D173" t="s">
        <v>7</v>
      </c>
      <c r="E173">
        <v>8638</v>
      </c>
    </row>
    <row r="174" spans="1:5" x14ac:dyDescent="0.2">
      <c r="A174">
        <v>2017</v>
      </c>
      <c r="B174" t="s">
        <v>5</v>
      </c>
      <c r="C174" t="s">
        <v>6</v>
      </c>
      <c r="D174" t="s">
        <v>14</v>
      </c>
      <c r="E174">
        <v>196</v>
      </c>
    </row>
    <row r="175" spans="1:5" x14ac:dyDescent="0.2">
      <c r="A175">
        <v>2017</v>
      </c>
      <c r="B175" t="s">
        <v>5</v>
      </c>
      <c r="C175" t="s">
        <v>6</v>
      </c>
      <c r="D175" t="s">
        <v>9</v>
      </c>
      <c r="E175">
        <v>8849</v>
      </c>
    </row>
    <row r="176" spans="1:5" x14ac:dyDescent="0.2">
      <c r="A176">
        <v>2017</v>
      </c>
      <c r="B176" t="s">
        <v>5</v>
      </c>
      <c r="C176" t="s">
        <v>6</v>
      </c>
      <c r="D176" t="s">
        <v>7</v>
      </c>
      <c r="E176">
        <v>8784</v>
      </c>
    </row>
    <row r="177" spans="1:5" x14ac:dyDescent="0.2">
      <c r="A177">
        <v>2017</v>
      </c>
      <c r="B177" t="s">
        <v>5</v>
      </c>
      <c r="C177" t="s">
        <v>8</v>
      </c>
      <c r="D177" t="s">
        <v>9</v>
      </c>
      <c r="E177">
        <v>5886</v>
      </c>
    </row>
    <row r="178" spans="1:5" x14ac:dyDescent="0.2">
      <c r="A178">
        <v>2017</v>
      </c>
      <c r="B178" t="s">
        <v>5</v>
      </c>
      <c r="C178" t="s">
        <v>10</v>
      </c>
      <c r="D178" t="s">
        <v>9</v>
      </c>
      <c r="E178">
        <v>3193</v>
      </c>
    </row>
    <row r="179" spans="1:5" x14ac:dyDescent="0.2">
      <c r="A179">
        <v>2017</v>
      </c>
      <c r="B179" t="s">
        <v>5</v>
      </c>
      <c r="C179" t="s">
        <v>20</v>
      </c>
      <c r="D179" t="s">
        <v>12</v>
      </c>
      <c r="E179">
        <v>16895</v>
      </c>
    </row>
    <row r="180" spans="1:5" x14ac:dyDescent="0.2">
      <c r="A180">
        <v>2017</v>
      </c>
      <c r="B180" t="s">
        <v>5</v>
      </c>
      <c r="C180" t="s">
        <v>16</v>
      </c>
      <c r="D180" t="s">
        <v>7</v>
      </c>
      <c r="E180">
        <v>12744</v>
      </c>
    </row>
    <row r="181" spans="1:5" x14ac:dyDescent="0.2">
      <c r="A181">
        <v>2018</v>
      </c>
      <c r="B181" t="s">
        <v>5</v>
      </c>
      <c r="C181" t="s">
        <v>6</v>
      </c>
      <c r="D181" t="s">
        <v>11</v>
      </c>
      <c r="E181">
        <v>0</v>
      </c>
    </row>
    <row r="182" spans="1:5" x14ac:dyDescent="0.2">
      <c r="A182">
        <v>2018</v>
      </c>
      <c r="B182" t="s">
        <v>5</v>
      </c>
      <c r="C182" t="s">
        <v>18</v>
      </c>
      <c r="D182" t="s">
        <v>12</v>
      </c>
      <c r="E182">
        <v>4</v>
      </c>
    </row>
    <row r="183" spans="1:5" x14ac:dyDescent="0.2">
      <c r="A183">
        <v>2018</v>
      </c>
      <c r="B183" t="s">
        <v>5</v>
      </c>
      <c r="C183" t="s">
        <v>8</v>
      </c>
      <c r="D183" t="s">
        <v>12</v>
      </c>
      <c r="E183">
        <v>2927</v>
      </c>
    </row>
    <row r="184" spans="1:5" x14ac:dyDescent="0.2">
      <c r="A184">
        <v>2018</v>
      </c>
      <c r="B184" t="s">
        <v>5</v>
      </c>
      <c r="C184" t="s">
        <v>8</v>
      </c>
      <c r="D184" t="s">
        <v>9</v>
      </c>
      <c r="E184">
        <v>5276</v>
      </c>
    </row>
    <row r="185" spans="1:5" x14ac:dyDescent="0.2">
      <c r="A185">
        <v>2018</v>
      </c>
      <c r="B185" t="s">
        <v>5</v>
      </c>
      <c r="C185" t="s">
        <v>10</v>
      </c>
      <c r="D185" t="s">
        <v>14</v>
      </c>
      <c r="E185">
        <v>139</v>
      </c>
    </row>
    <row r="186" spans="1:5" x14ac:dyDescent="0.2">
      <c r="A186">
        <v>2018</v>
      </c>
      <c r="B186" t="s">
        <v>5</v>
      </c>
      <c r="C186" t="s">
        <v>20</v>
      </c>
      <c r="D186" t="s">
        <v>9</v>
      </c>
      <c r="E186">
        <v>11852</v>
      </c>
    </row>
    <row r="187" spans="1:5" x14ac:dyDescent="0.2">
      <c r="A187">
        <v>2018</v>
      </c>
      <c r="B187" t="s">
        <v>5</v>
      </c>
      <c r="C187" t="s">
        <v>20</v>
      </c>
      <c r="D187" t="s">
        <v>15</v>
      </c>
      <c r="E187">
        <v>2743</v>
      </c>
    </row>
    <row r="188" spans="1:5" x14ac:dyDescent="0.2">
      <c r="A188">
        <v>2018</v>
      </c>
      <c r="B188" t="s">
        <v>5</v>
      </c>
      <c r="C188" t="s">
        <v>16</v>
      </c>
      <c r="D188" t="s">
        <v>14</v>
      </c>
      <c r="E188">
        <v>793</v>
      </c>
    </row>
    <row r="189" spans="1:5" x14ac:dyDescent="0.2">
      <c r="A189">
        <v>2018</v>
      </c>
      <c r="B189" t="s">
        <v>5</v>
      </c>
      <c r="C189" t="s">
        <v>16</v>
      </c>
      <c r="D189" t="s">
        <v>7</v>
      </c>
      <c r="E189">
        <v>13286</v>
      </c>
    </row>
    <row r="190" spans="1:5" x14ac:dyDescent="0.2">
      <c r="A190">
        <v>2010</v>
      </c>
      <c r="B190" t="s">
        <v>5</v>
      </c>
      <c r="C190" t="s">
        <v>6</v>
      </c>
      <c r="D190" t="s">
        <v>12</v>
      </c>
      <c r="E190">
        <v>3506</v>
      </c>
    </row>
    <row r="191" spans="1:5" x14ac:dyDescent="0.2">
      <c r="A191">
        <v>2010</v>
      </c>
      <c r="B191" t="s">
        <v>5</v>
      </c>
      <c r="C191" t="s">
        <v>6</v>
      </c>
      <c r="D191" t="s">
        <v>11</v>
      </c>
      <c r="E191">
        <v>0</v>
      </c>
    </row>
    <row r="192" spans="1:5" x14ac:dyDescent="0.2">
      <c r="A192">
        <v>2010</v>
      </c>
      <c r="B192" t="s">
        <v>5</v>
      </c>
      <c r="C192" t="s">
        <v>18</v>
      </c>
      <c r="D192" t="s">
        <v>12</v>
      </c>
      <c r="E192">
        <v>9</v>
      </c>
    </row>
    <row r="193" spans="1:5" x14ac:dyDescent="0.2">
      <c r="A193">
        <v>2010</v>
      </c>
      <c r="B193" t="s">
        <v>5</v>
      </c>
      <c r="C193" t="s">
        <v>8</v>
      </c>
      <c r="D193" t="s">
        <v>12</v>
      </c>
      <c r="E193">
        <v>4236</v>
      </c>
    </row>
    <row r="194" spans="1:5" x14ac:dyDescent="0.2">
      <c r="A194">
        <v>2010</v>
      </c>
      <c r="B194" t="s">
        <v>5</v>
      </c>
      <c r="C194" t="s">
        <v>10</v>
      </c>
      <c r="D194" t="s">
        <v>7</v>
      </c>
      <c r="E194">
        <v>1743</v>
      </c>
    </row>
    <row r="195" spans="1:5" x14ac:dyDescent="0.2">
      <c r="A195">
        <v>2010</v>
      </c>
      <c r="B195" t="s">
        <v>5</v>
      </c>
      <c r="C195" t="s">
        <v>16</v>
      </c>
      <c r="D195" t="s">
        <v>12</v>
      </c>
      <c r="E195">
        <v>7438</v>
      </c>
    </row>
    <row r="196" spans="1:5" x14ac:dyDescent="0.2">
      <c r="A196">
        <v>2010</v>
      </c>
      <c r="B196" t="s">
        <v>5</v>
      </c>
      <c r="C196" t="s">
        <v>16</v>
      </c>
      <c r="D196" t="s">
        <v>7</v>
      </c>
      <c r="E196">
        <v>21737</v>
      </c>
    </row>
    <row r="197" spans="1:5" x14ac:dyDescent="0.2">
      <c r="A197">
        <v>2010</v>
      </c>
      <c r="B197" t="s">
        <v>5</v>
      </c>
      <c r="C197" t="s">
        <v>16</v>
      </c>
      <c r="D197" t="s">
        <v>15</v>
      </c>
      <c r="E197">
        <v>2702</v>
      </c>
    </row>
    <row r="198" spans="1:5" x14ac:dyDescent="0.2">
      <c r="A198">
        <v>2010</v>
      </c>
      <c r="B198" t="s">
        <v>5</v>
      </c>
      <c r="C198" t="s">
        <v>16</v>
      </c>
      <c r="D198" t="s">
        <v>9</v>
      </c>
      <c r="E198">
        <v>10878</v>
      </c>
    </row>
    <row r="199" spans="1:5" x14ac:dyDescent="0.2">
      <c r="A199">
        <v>2011</v>
      </c>
      <c r="B199" t="s">
        <v>5</v>
      </c>
      <c r="C199" t="s">
        <v>18</v>
      </c>
      <c r="D199" t="s">
        <v>12</v>
      </c>
      <c r="E199">
        <v>10</v>
      </c>
    </row>
    <row r="200" spans="1:5" x14ac:dyDescent="0.2">
      <c r="A200">
        <v>2011</v>
      </c>
      <c r="B200" t="s">
        <v>5</v>
      </c>
      <c r="C200" t="s">
        <v>8</v>
      </c>
      <c r="D200" t="s">
        <v>14</v>
      </c>
      <c r="E200">
        <v>606</v>
      </c>
    </row>
    <row r="201" spans="1:5" x14ac:dyDescent="0.2">
      <c r="A201">
        <v>2011</v>
      </c>
      <c r="B201" t="s">
        <v>5</v>
      </c>
      <c r="C201" t="s">
        <v>10</v>
      </c>
      <c r="D201" t="s">
        <v>11</v>
      </c>
      <c r="E201">
        <v>0</v>
      </c>
    </row>
    <row r="202" spans="1:5" x14ac:dyDescent="0.2">
      <c r="A202">
        <v>2011</v>
      </c>
      <c r="B202" t="s">
        <v>5</v>
      </c>
      <c r="C202" t="s">
        <v>20</v>
      </c>
      <c r="D202" t="s">
        <v>14</v>
      </c>
      <c r="E202">
        <v>4531</v>
      </c>
    </row>
    <row r="203" spans="1:5" x14ac:dyDescent="0.2">
      <c r="A203">
        <v>2011</v>
      </c>
      <c r="B203" t="s">
        <v>5</v>
      </c>
      <c r="C203" t="s">
        <v>20</v>
      </c>
      <c r="D203" t="s">
        <v>15</v>
      </c>
      <c r="E203">
        <v>2383</v>
      </c>
    </row>
    <row r="204" spans="1:5" x14ac:dyDescent="0.2">
      <c r="A204">
        <v>2011</v>
      </c>
      <c r="B204" t="s">
        <v>5</v>
      </c>
      <c r="C204" t="s">
        <v>16</v>
      </c>
      <c r="D204" t="s">
        <v>7</v>
      </c>
      <c r="E204">
        <v>20105</v>
      </c>
    </row>
    <row r="205" spans="1:5" x14ac:dyDescent="0.2">
      <c r="A205">
        <v>2012</v>
      </c>
      <c r="B205" t="s">
        <v>5</v>
      </c>
      <c r="C205" t="s">
        <v>6</v>
      </c>
      <c r="D205" t="s">
        <v>11</v>
      </c>
      <c r="E205">
        <v>0</v>
      </c>
    </row>
    <row r="206" spans="1:5" x14ac:dyDescent="0.2">
      <c r="A206">
        <v>2012</v>
      </c>
      <c r="B206" t="s">
        <v>5</v>
      </c>
      <c r="C206" t="s">
        <v>6</v>
      </c>
      <c r="D206" t="s">
        <v>7</v>
      </c>
      <c r="E206">
        <v>11028</v>
      </c>
    </row>
    <row r="207" spans="1:5" x14ac:dyDescent="0.2">
      <c r="A207">
        <v>2012</v>
      </c>
      <c r="B207" t="s">
        <v>5</v>
      </c>
      <c r="C207" t="s">
        <v>18</v>
      </c>
      <c r="D207" t="s">
        <v>9</v>
      </c>
      <c r="E207">
        <v>359</v>
      </c>
    </row>
    <row r="208" spans="1:5" x14ac:dyDescent="0.2">
      <c r="A208">
        <v>2012</v>
      </c>
      <c r="B208" t="s">
        <v>5</v>
      </c>
      <c r="C208" t="s">
        <v>20</v>
      </c>
      <c r="D208" t="s">
        <v>12</v>
      </c>
      <c r="E208">
        <v>17715</v>
      </c>
    </row>
    <row r="209" spans="1:5" x14ac:dyDescent="0.2">
      <c r="A209">
        <v>2012</v>
      </c>
      <c r="B209" t="s">
        <v>5</v>
      </c>
      <c r="C209" t="s">
        <v>16</v>
      </c>
      <c r="D209" t="s">
        <v>11</v>
      </c>
      <c r="E209">
        <v>0</v>
      </c>
    </row>
    <row r="210" spans="1:5" x14ac:dyDescent="0.2">
      <c r="A210">
        <v>2012</v>
      </c>
      <c r="B210" t="s">
        <v>5</v>
      </c>
      <c r="C210" t="s">
        <v>16</v>
      </c>
      <c r="D210" t="s">
        <v>7</v>
      </c>
      <c r="E210">
        <v>18692</v>
      </c>
    </row>
    <row r="211" spans="1:5" x14ac:dyDescent="0.2">
      <c r="A211">
        <v>2013</v>
      </c>
      <c r="B211" t="s">
        <v>5</v>
      </c>
      <c r="C211" t="s">
        <v>6</v>
      </c>
      <c r="D211" t="s">
        <v>9</v>
      </c>
      <c r="E211">
        <v>8026</v>
      </c>
    </row>
    <row r="212" spans="1:5" x14ac:dyDescent="0.2">
      <c r="A212">
        <v>2013</v>
      </c>
      <c r="B212" t="s">
        <v>5</v>
      </c>
      <c r="C212" t="s">
        <v>6</v>
      </c>
      <c r="D212" t="s">
        <v>12</v>
      </c>
      <c r="E212">
        <v>3559</v>
      </c>
    </row>
    <row r="213" spans="1:5" x14ac:dyDescent="0.2">
      <c r="A213">
        <v>2013</v>
      </c>
      <c r="B213" t="s">
        <v>5</v>
      </c>
      <c r="C213" t="s">
        <v>18</v>
      </c>
      <c r="D213" t="s">
        <v>9</v>
      </c>
      <c r="E213">
        <v>327</v>
      </c>
    </row>
    <row r="214" spans="1:5" x14ac:dyDescent="0.2">
      <c r="A214">
        <v>2013</v>
      </c>
      <c r="B214" t="s">
        <v>5</v>
      </c>
      <c r="C214" t="s">
        <v>18</v>
      </c>
      <c r="D214" t="s">
        <v>15</v>
      </c>
      <c r="E214">
        <v>381</v>
      </c>
    </row>
    <row r="215" spans="1:5" x14ac:dyDescent="0.2">
      <c r="A215">
        <v>2013</v>
      </c>
      <c r="B215" t="s">
        <v>5</v>
      </c>
      <c r="C215" t="s">
        <v>8</v>
      </c>
      <c r="D215" t="s">
        <v>11</v>
      </c>
      <c r="E215">
        <v>0</v>
      </c>
    </row>
    <row r="216" spans="1:5" x14ac:dyDescent="0.2">
      <c r="A216">
        <v>2013</v>
      </c>
      <c r="B216" t="s">
        <v>5</v>
      </c>
      <c r="C216" t="s">
        <v>8</v>
      </c>
      <c r="D216" t="s">
        <v>14</v>
      </c>
      <c r="E216">
        <v>374</v>
      </c>
    </row>
    <row r="217" spans="1:5" x14ac:dyDescent="0.2">
      <c r="A217">
        <v>2013</v>
      </c>
      <c r="B217" t="s">
        <v>5</v>
      </c>
      <c r="C217" t="s">
        <v>16</v>
      </c>
      <c r="D217" t="s">
        <v>14</v>
      </c>
      <c r="E217">
        <v>1131</v>
      </c>
    </row>
    <row r="218" spans="1:5" x14ac:dyDescent="0.2">
      <c r="A218">
        <v>2013</v>
      </c>
      <c r="B218" t="s">
        <v>5</v>
      </c>
      <c r="C218" t="s">
        <v>16</v>
      </c>
      <c r="D218" t="s">
        <v>15</v>
      </c>
      <c r="E218">
        <v>5668</v>
      </c>
    </row>
    <row r="219" spans="1:5" x14ac:dyDescent="0.2">
      <c r="A219">
        <v>2014</v>
      </c>
      <c r="B219" t="s">
        <v>5</v>
      </c>
      <c r="C219" t="s">
        <v>6</v>
      </c>
      <c r="D219" t="s">
        <v>11</v>
      </c>
      <c r="E219">
        <v>0</v>
      </c>
    </row>
    <row r="220" spans="1:5" x14ac:dyDescent="0.2">
      <c r="A220">
        <v>2014</v>
      </c>
      <c r="B220" t="s">
        <v>5</v>
      </c>
      <c r="C220" t="s">
        <v>6</v>
      </c>
      <c r="D220" t="s">
        <v>9</v>
      </c>
      <c r="E220">
        <v>8336</v>
      </c>
    </row>
    <row r="221" spans="1:5" x14ac:dyDescent="0.2">
      <c r="A221">
        <v>2014</v>
      </c>
      <c r="B221" t="s">
        <v>5</v>
      </c>
      <c r="C221" t="s">
        <v>6</v>
      </c>
      <c r="D221" t="s">
        <v>15</v>
      </c>
      <c r="E221">
        <v>3420</v>
      </c>
    </row>
    <row r="222" spans="1:5" x14ac:dyDescent="0.2">
      <c r="A222">
        <v>2014</v>
      </c>
      <c r="B222" t="s">
        <v>5</v>
      </c>
      <c r="C222" t="s">
        <v>10</v>
      </c>
      <c r="D222" t="s">
        <v>12</v>
      </c>
      <c r="E222">
        <v>2107</v>
      </c>
    </row>
    <row r="223" spans="1:5" x14ac:dyDescent="0.2">
      <c r="A223">
        <v>2015</v>
      </c>
      <c r="B223" t="s">
        <v>5</v>
      </c>
      <c r="C223" t="s">
        <v>10</v>
      </c>
      <c r="D223" t="s">
        <v>12</v>
      </c>
      <c r="E223">
        <v>1882</v>
      </c>
    </row>
    <row r="224" spans="1:5" x14ac:dyDescent="0.2">
      <c r="A224">
        <v>2015</v>
      </c>
      <c r="B224" t="s">
        <v>5</v>
      </c>
      <c r="C224" t="s">
        <v>20</v>
      </c>
      <c r="D224" t="s">
        <v>12</v>
      </c>
      <c r="E224">
        <v>17338</v>
      </c>
    </row>
    <row r="225" spans="1:5" x14ac:dyDescent="0.2">
      <c r="A225">
        <v>2015</v>
      </c>
      <c r="B225" t="s">
        <v>5</v>
      </c>
      <c r="C225" t="s">
        <v>16</v>
      </c>
      <c r="D225" t="s">
        <v>9</v>
      </c>
      <c r="E225">
        <v>12683</v>
      </c>
    </row>
    <row r="226" spans="1:5" x14ac:dyDescent="0.2">
      <c r="A226">
        <v>2015</v>
      </c>
      <c r="B226" t="s">
        <v>5</v>
      </c>
      <c r="C226" t="s">
        <v>18</v>
      </c>
      <c r="D226" t="s">
        <v>7</v>
      </c>
      <c r="E226">
        <v>752</v>
      </c>
    </row>
    <row r="227" spans="1:5" x14ac:dyDescent="0.2">
      <c r="A227">
        <v>2015</v>
      </c>
      <c r="B227" t="s">
        <v>5</v>
      </c>
      <c r="C227" t="s">
        <v>6</v>
      </c>
      <c r="D227" t="s">
        <v>15</v>
      </c>
      <c r="E227">
        <v>3906</v>
      </c>
    </row>
    <row r="228" spans="1:5" x14ac:dyDescent="0.2">
      <c r="A228">
        <v>2015</v>
      </c>
      <c r="B228" t="s">
        <v>5</v>
      </c>
      <c r="C228" t="s">
        <v>16</v>
      </c>
      <c r="D228" t="s">
        <v>15</v>
      </c>
      <c r="E228">
        <v>7575</v>
      </c>
    </row>
    <row r="229" spans="1:5" x14ac:dyDescent="0.2">
      <c r="A229">
        <v>2016</v>
      </c>
      <c r="B229" t="s">
        <v>5</v>
      </c>
      <c r="C229" t="s">
        <v>8</v>
      </c>
      <c r="D229" t="s">
        <v>11</v>
      </c>
      <c r="E229">
        <v>0</v>
      </c>
    </row>
    <row r="230" spans="1:5" x14ac:dyDescent="0.2">
      <c r="A230">
        <v>2016</v>
      </c>
      <c r="B230" t="s">
        <v>5</v>
      </c>
      <c r="C230" t="s">
        <v>8</v>
      </c>
      <c r="D230" t="s">
        <v>14</v>
      </c>
      <c r="E230">
        <v>452</v>
      </c>
    </row>
    <row r="231" spans="1:5" x14ac:dyDescent="0.2">
      <c r="A231">
        <v>2016</v>
      </c>
      <c r="B231" t="s">
        <v>5</v>
      </c>
      <c r="C231" t="s">
        <v>6</v>
      </c>
      <c r="D231" t="s">
        <v>9</v>
      </c>
      <c r="E231">
        <v>8656</v>
      </c>
    </row>
    <row r="232" spans="1:5" x14ac:dyDescent="0.2">
      <c r="A232">
        <v>2016</v>
      </c>
      <c r="B232" t="s">
        <v>5</v>
      </c>
      <c r="C232" t="s">
        <v>8</v>
      </c>
      <c r="D232" t="s">
        <v>9</v>
      </c>
      <c r="E232">
        <v>6328</v>
      </c>
    </row>
    <row r="233" spans="1:5" x14ac:dyDescent="0.2">
      <c r="A233">
        <v>2016</v>
      </c>
      <c r="B233" t="s">
        <v>5</v>
      </c>
      <c r="C233" t="s">
        <v>20</v>
      </c>
      <c r="D233" t="s">
        <v>9</v>
      </c>
      <c r="E233">
        <v>13648</v>
      </c>
    </row>
    <row r="234" spans="1:5" x14ac:dyDescent="0.2">
      <c r="A234">
        <v>2016</v>
      </c>
      <c r="B234" t="s">
        <v>5</v>
      </c>
      <c r="C234" t="s">
        <v>6</v>
      </c>
      <c r="D234" t="s">
        <v>15</v>
      </c>
      <c r="E234">
        <v>3984</v>
      </c>
    </row>
    <row r="235" spans="1:5" x14ac:dyDescent="0.2">
      <c r="A235">
        <v>2017</v>
      </c>
      <c r="B235" t="s">
        <v>5</v>
      </c>
      <c r="C235" t="s">
        <v>6</v>
      </c>
      <c r="D235" t="s">
        <v>12</v>
      </c>
      <c r="E235">
        <v>4068</v>
      </c>
    </row>
    <row r="236" spans="1:5" x14ac:dyDescent="0.2">
      <c r="A236">
        <v>2017</v>
      </c>
      <c r="B236" t="s">
        <v>5</v>
      </c>
      <c r="C236" t="s">
        <v>6</v>
      </c>
      <c r="D236" t="s">
        <v>11</v>
      </c>
      <c r="E236">
        <v>0</v>
      </c>
    </row>
    <row r="237" spans="1:5" x14ac:dyDescent="0.2">
      <c r="A237">
        <v>2017</v>
      </c>
      <c r="B237" t="s">
        <v>5</v>
      </c>
      <c r="C237" t="s">
        <v>8</v>
      </c>
      <c r="D237" t="s">
        <v>11</v>
      </c>
      <c r="E237">
        <v>0</v>
      </c>
    </row>
    <row r="238" spans="1:5" x14ac:dyDescent="0.2">
      <c r="A238">
        <v>2017</v>
      </c>
      <c r="B238" t="s">
        <v>5</v>
      </c>
      <c r="C238" t="s">
        <v>10</v>
      </c>
      <c r="D238" t="s">
        <v>7</v>
      </c>
      <c r="E238">
        <v>1167</v>
      </c>
    </row>
    <row r="239" spans="1:5" x14ac:dyDescent="0.2">
      <c r="A239">
        <v>2017</v>
      </c>
      <c r="B239" t="s">
        <v>5</v>
      </c>
      <c r="C239" t="s">
        <v>10</v>
      </c>
      <c r="D239" t="s">
        <v>11</v>
      </c>
      <c r="E239">
        <v>0</v>
      </c>
    </row>
    <row r="240" spans="1:5" x14ac:dyDescent="0.2">
      <c r="A240">
        <v>2017</v>
      </c>
      <c r="B240" t="s">
        <v>5</v>
      </c>
      <c r="C240" t="s">
        <v>16</v>
      </c>
      <c r="D240" t="s">
        <v>14</v>
      </c>
      <c r="E240">
        <v>892</v>
      </c>
    </row>
    <row r="241" spans="1:5" x14ac:dyDescent="0.2">
      <c r="A241">
        <v>2017</v>
      </c>
      <c r="B241" t="s">
        <v>5</v>
      </c>
      <c r="C241" t="s">
        <v>16</v>
      </c>
      <c r="D241" t="s">
        <v>12</v>
      </c>
      <c r="E241">
        <v>7251</v>
      </c>
    </row>
    <row r="242" spans="1:5" x14ac:dyDescent="0.2">
      <c r="A242">
        <v>2018</v>
      </c>
      <c r="B242" t="s">
        <v>5</v>
      </c>
      <c r="C242" t="s">
        <v>6</v>
      </c>
      <c r="D242" t="s">
        <v>12</v>
      </c>
      <c r="E242">
        <v>4099</v>
      </c>
    </row>
    <row r="243" spans="1:5" x14ac:dyDescent="0.2">
      <c r="A243">
        <v>2018</v>
      </c>
      <c r="B243" t="s">
        <v>5</v>
      </c>
      <c r="C243" t="s">
        <v>6</v>
      </c>
      <c r="D243" t="s">
        <v>7</v>
      </c>
      <c r="E243">
        <v>9055</v>
      </c>
    </row>
    <row r="244" spans="1:5" x14ac:dyDescent="0.2">
      <c r="A244">
        <v>2018</v>
      </c>
      <c r="B244" t="s">
        <v>5</v>
      </c>
      <c r="C244" t="s">
        <v>8</v>
      </c>
      <c r="D244" t="s">
        <v>14</v>
      </c>
      <c r="E244">
        <v>529</v>
      </c>
    </row>
    <row r="245" spans="1:5" x14ac:dyDescent="0.2">
      <c r="A245">
        <v>2018</v>
      </c>
      <c r="B245" t="s">
        <v>5</v>
      </c>
      <c r="C245" t="s">
        <v>16</v>
      </c>
      <c r="D245" t="s">
        <v>12</v>
      </c>
      <c r="E245">
        <v>7061</v>
      </c>
    </row>
    <row r="246" spans="1:5" x14ac:dyDescent="0.2">
      <c r="A246">
        <v>2010</v>
      </c>
      <c r="B246" t="s">
        <v>5</v>
      </c>
      <c r="C246" t="s">
        <v>10</v>
      </c>
      <c r="D246" t="s">
        <v>9</v>
      </c>
      <c r="E246">
        <v>2872</v>
      </c>
    </row>
    <row r="247" spans="1:5" x14ac:dyDescent="0.2">
      <c r="A247">
        <v>2011</v>
      </c>
      <c r="B247" t="s">
        <v>5</v>
      </c>
      <c r="C247" t="s">
        <v>6</v>
      </c>
      <c r="D247" t="s">
        <v>15</v>
      </c>
      <c r="E247">
        <v>2030</v>
      </c>
    </row>
    <row r="248" spans="1:5" x14ac:dyDescent="0.2">
      <c r="A248">
        <v>2011</v>
      </c>
      <c r="B248" t="s">
        <v>5</v>
      </c>
      <c r="C248" t="s">
        <v>10</v>
      </c>
      <c r="D248" t="s">
        <v>9</v>
      </c>
      <c r="E248">
        <v>3056</v>
      </c>
    </row>
    <row r="249" spans="1:5" x14ac:dyDescent="0.2">
      <c r="A249">
        <v>2011</v>
      </c>
      <c r="B249" t="s">
        <v>5</v>
      </c>
      <c r="C249" t="s">
        <v>10</v>
      </c>
      <c r="D249" t="s">
        <v>15</v>
      </c>
      <c r="E249">
        <v>117</v>
      </c>
    </row>
    <row r="250" spans="1:5" x14ac:dyDescent="0.2">
      <c r="A250">
        <v>2011</v>
      </c>
      <c r="B250" t="s">
        <v>5</v>
      </c>
      <c r="C250" t="s">
        <v>16</v>
      </c>
      <c r="D250" t="s">
        <v>11</v>
      </c>
      <c r="E250">
        <v>0</v>
      </c>
    </row>
    <row r="251" spans="1:5" x14ac:dyDescent="0.2">
      <c r="A251">
        <v>2012</v>
      </c>
      <c r="B251" t="s">
        <v>5</v>
      </c>
      <c r="C251" t="s">
        <v>6</v>
      </c>
      <c r="D251" t="s">
        <v>9</v>
      </c>
      <c r="E251">
        <v>7716</v>
      </c>
    </row>
    <row r="252" spans="1:5" x14ac:dyDescent="0.2">
      <c r="A252">
        <v>2012</v>
      </c>
      <c r="B252" t="s">
        <v>5</v>
      </c>
      <c r="C252" t="s">
        <v>6</v>
      </c>
      <c r="D252" t="s">
        <v>14</v>
      </c>
      <c r="E252">
        <v>195</v>
      </c>
    </row>
    <row r="253" spans="1:5" x14ac:dyDescent="0.2">
      <c r="A253">
        <v>2012</v>
      </c>
      <c r="B253" t="s">
        <v>5</v>
      </c>
      <c r="C253" t="s">
        <v>18</v>
      </c>
      <c r="D253" t="s">
        <v>12</v>
      </c>
      <c r="E253">
        <v>11</v>
      </c>
    </row>
    <row r="254" spans="1:5" x14ac:dyDescent="0.2">
      <c r="A254">
        <v>2012</v>
      </c>
      <c r="B254" t="s">
        <v>5</v>
      </c>
      <c r="C254" t="s">
        <v>8</v>
      </c>
      <c r="D254" t="s">
        <v>9</v>
      </c>
      <c r="E254">
        <v>6691</v>
      </c>
    </row>
    <row r="255" spans="1:5" x14ac:dyDescent="0.2">
      <c r="A255">
        <v>2012</v>
      </c>
      <c r="B255" t="s">
        <v>5</v>
      </c>
      <c r="C255" t="s">
        <v>8</v>
      </c>
      <c r="D255" t="s">
        <v>17</v>
      </c>
      <c r="E255">
        <v>2448</v>
      </c>
    </row>
    <row r="256" spans="1:5" x14ac:dyDescent="0.2">
      <c r="A256">
        <v>2012</v>
      </c>
      <c r="B256" t="s">
        <v>5</v>
      </c>
      <c r="C256" t="s">
        <v>10</v>
      </c>
      <c r="D256" t="s">
        <v>12</v>
      </c>
      <c r="E256">
        <v>2449</v>
      </c>
    </row>
    <row r="257" spans="1:5" x14ac:dyDescent="0.2">
      <c r="A257">
        <v>2012</v>
      </c>
      <c r="B257" t="s">
        <v>5</v>
      </c>
      <c r="C257" t="s">
        <v>10</v>
      </c>
      <c r="D257" t="s">
        <v>11</v>
      </c>
      <c r="E257">
        <v>0</v>
      </c>
    </row>
    <row r="258" spans="1:5" x14ac:dyDescent="0.2">
      <c r="A258">
        <v>2012</v>
      </c>
      <c r="B258" t="s">
        <v>5</v>
      </c>
      <c r="C258" t="s">
        <v>20</v>
      </c>
      <c r="D258" t="s">
        <v>11</v>
      </c>
      <c r="E258">
        <v>0</v>
      </c>
    </row>
    <row r="259" spans="1:5" x14ac:dyDescent="0.2">
      <c r="A259">
        <v>2012</v>
      </c>
      <c r="B259" t="s">
        <v>5</v>
      </c>
      <c r="C259" t="s">
        <v>20</v>
      </c>
      <c r="D259" t="s">
        <v>9</v>
      </c>
      <c r="E259">
        <v>14611</v>
      </c>
    </row>
    <row r="260" spans="1:5" x14ac:dyDescent="0.2">
      <c r="A260">
        <v>2012</v>
      </c>
      <c r="B260" t="s">
        <v>5</v>
      </c>
      <c r="C260" t="s">
        <v>20</v>
      </c>
      <c r="D260" t="s">
        <v>15</v>
      </c>
      <c r="E260">
        <v>2843</v>
      </c>
    </row>
    <row r="261" spans="1:5" x14ac:dyDescent="0.2">
      <c r="A261">
        <v>2012</v>
      </c>
      <c r="B261" t="s">
        <v>5</v>
      </c>
      <c r="C261" t="s">
        <v>16</v>
      </c>
      <c r="D261" t="s">
        <v>12</v>
      </c>
      <c r="E261">
        <v>7547</v>
      </c>
    </row>
    <row r="262" spans="1:5" x14ac:dyDescent="0.2">
      <c r="A262">
        <v>2012</v>
      </c>
      <c r="B262" t="s">
        <v>5</v>
      </c>
      <c r="C262" t="s">
        <v>16</v>
      </c>
      <c r="D262" t="s">
        <v>9</v>
      </c>
      <c r="E262">
        <v>11840</v>
      </c>
    </row>
    <row r="263" spans="1:5" x14ac:dyDescent="0.2">
      <c r="A263">
        <v>2013</v>
      </c>
      <c r="B263" t="s">
        <v>5</v>
      </c>
      <c r="C263" t="s">
        <v>10</v>
      </c>
      <c r="D263" t="s">
        <v>11</v>
      </c>
      <c r="E263">
        <v>0</v>
      </c>
    </row>
    <row r="264" spans="1:5" x14ac:dyDescent="0.2">
      <c r="A264">
        <v>2013</v>
      </c>
      <c r="B264" t="s">
        <v>5</v>
      </c>
      <c r="C264" t="s">
        <v>16</v>
      </c>
      <c r="D264" t="s">
        <v>12</v>
      </c>
      <c r="E264">
        <v>7581</v>
      </c>
    </row>
    <row r="265" spans="1:5" x14ac:dyDescent="0.2">
      <c r="A265">
        <v>2014</v>
      </c>
      <c r="B265" t="s">
        <v>5</v>
      </c>
      <c r="C265" t="s">
        <v>18</v>
      </c>
      <c r="D265" t="s">
        <v>7</v>
      </c>
      <c r="E265">
        <v>769</v>
      </c>
    </row>
    <row r="266" spans="1:5" x14ac:dyDescent="0.2">
      <c r="A266">
        <v>2014</v>
      </c>
      <c r="B266" t="s">
        <v>5</v>
      </c>
      <c r="C266" t="s">
        <v>18</v>
      </c>
      <c r="D266" t="s">
        <v>15</v>
      </c>
      <c r="E266">
        <v>422</v>
      </c>
    </row>
    <row r="267" spans="1:5" x14ac:dyDescent="0.2">
      <c r="A267">
        <v>2014</v>
      </c>
      <c r="B267" t="s">
        <v>5</v>
      </c>
      <c r="C267" t="s">
        <v>10</v>
      </c>
      <c r="D267" t="s">
        <v>15</v>
      </c>
      <c r="E267">
        <v>164</v>
      </c>
    </row>
    <row r="268" spans="1:5" x14ac:dyDescent="0.2">
      <c r="A268">
        <v>2014</v>
      </c>
      <c r="B268" t="s">
        <v>5</v>
      </c>
      <c r="C268" t="s">
        <v>10</v>
      </c>
      <c r="D268" t="s">
        <v>11</v>
      </c>
      <c r="E268">
        <v>0</v>
      </c>
    </row>
    <row r="269" spans="1:5" x14ac:dyDescent="0.2">
      <c r="A269">
        <v>2014</v>
      </c>
      <c r="B269" t="s">
        <v>5</v>
      </c>
      <c r="C269" t="s">
        <v>16</v>
      </c>
      <c r="D269" t="s">
        <v>9</v>
      </c>
      <c r="E269">
        <v>12336</v>
      </c>
    </row>
    <row r="270" spans="1:5" x14ac:dyDescent="0.2">
      <c r="A270">
        <v>2014</v>
      </c>
      <c r="B270" t="s">
        <v>5</v>
      </c>
      <c r="C270" t="s">
        <v>16</v>
      </c>
      <c r="D270" t="s">
        <v>15</v>
      </c>
      <c r="E270">
        <v>6840</v>
      </c>
    </row>
    <row r="271" spans="1:5" x14ac:dyDescent="0.2">
      <c r="A271">
        <v>2015</v>
      </c>
      <c r="B271" t="s">
        <v>5</v>
      </c>
      <c r="C271" t="s">
        <v>6</v>
      </c>
      <c r="D271" t="s">
        <v>14</v>
      </c>
      <c r="E271">
        <v>142</v>
      </c>
    </row>
    <row r="272" spans="1:5" x14ac:dyDescent="0.2">
      <c r="A272">
        <v>2015</v>
      </c>
      <c r="B272" t="s">
        <v>5</v>
      </c>
      <c r="C272" t="s">
        <v>16</v>
      </c>
      <c r="D272" t="s">
        <v>12</v>
      </c>
      <c r="E272">
        <v>7316</v>
      </c>
    </row>
    <row r="273" spans="1:5" x14ac:dyDescent="0.2">
      <c r="A273">
        <v>2015</v>
      </c>
      <c r="B273" t="s">
        <v>5</v>
      </c>
      <c r="C273" t="s">
        <v>8</v>
      </c>
      <c r="D273" t="s">
        <v>11</v>
      </c>
      <c r="E273">
        <v>0</v>
      </c>
    </row>
    <row r="274" spans="1:5" x14ac:dyDescent="0.2">
      <c r="A274">
        <v>2015</v>
      </c>
      <c r="B274" t="s">
        <v>5</v>
      </c>
      <c r="C274" t="s">
        <v>20</v>
      </c>
      <c r="D274" t="s">
        <v>11</v>
      </c>
      <c r="E274">
        <v>0</v>
      </c>
    </row>
    <row r="275" spans="1:5" x14ac:dyDescent="0.2">
      <c r="A275">
        <v>2015</v>
      </c>
      <c r="B275" t="s">
        <v>5</v>
      </c>
      <c r="C275" t="s">
        <v>16</v>
      </c>
      <c r="D275" t="s">
        <v>11</v>
      </c>
      <c r="E275">
        <v>0</v>
      </c>
    </row>
    <row r="276" spans="1:5" x14ac:dyDescent="0.2">
      <c r="A276">
        <v>2015</v>
      </c>
      <c r="B276" t="s">
        <v>5</v>
      </c>
      <c r="C276" t="s">
        <v>10</v>
      </c>
      <c r="D276" t="s">
        <v>14</v>
      </c>
      <c r="E276">
        <v>153</v>
      </c>
    </row>
    <row r="277" spans="1:5" x14ac:dyDescent="0.2">
      <c r="A277">
        <v>2015</v>
      </c>
      <c r="B277" t="s">
        <v>5</v>
      </c>
      <c r="C277" t="s">
        <v>10</v>
      </c>
      <c r="D277" t="s">
        <v>9</v>
      </c>
      <c r="E277">
        <v>3589</v>
      </c>
    </row>
    <row r="278" spans="1:5" x14ac:dyDescent="0.2">
      <c r="A278">
        <v>2015</v>
      </c>
      <c r="B278" t="s">
        <v>5</v>
      </c>
      <c r="C278" t="s">
        <v>16</v>
      </c>
      <c r="D278" t="s">
        <v>7</v>
      </c>
      <c r="E278">
        <v>13907</v>
      </c>
    </row>
    <row r="279" spans="1:5" x14ac:dyDescent="0.2">
      <c r="A279">
        <v>2015</v>
      </c>
      <c r="B279" t="s">
        <v>5</v>
      </c>
      <c r="C279" t="s">
        <v>20</v>
      </c>
      <c r="D279" t="s">
        <v>15</v>
      </c>
      <c r="E279">
        <v>3777</v>
      </c>
    </row>
    <row r="280" spans="1:5" x14ac:dyDescent="0.2">
      <c r="A280">
        <v>2016</v>
      </c>
      <c r="B280" t="s">
        <v>5</v>
      </c>
      <c r="C280" t="s">
        <v>8</v>
      </c>
      <c r="D280" t="s">
        <v>12</v>
      </c>
      <c r="E280">
        <v>2927</v>
      </c>
    </row>
    <row r="281" spans="1:5" x14ac:dyDescent="0.2">
      <c r="A281">
        <v>2016</v>
      </c>
      <c r="B281" t="s">
        <v>5</v>
      </c>
      <c r="C281" t="s">
        <v>10</v>
      </c>
      <c r="D281" t="s">
        <v>11</v>
      </c>
      <c r="E281">
        <v>0</v>
      </c>
    </row>
    <row r="282" spans="1:5" x14ac:dyDescent="0.2">
      <c r="A282">
        <v>2016</v>
      </c>
      <c r="B282" t="s">
        <v>5</v>
      </c>
      <c r="C282" t="s">
        <v>20</v>
      </c>
      <c r="D282" t="s">
        <v>11</v>
      </c>
      <c r="E282">
        <v>1</v>
      </c>
    </row>
    <row r="283" spans="1:5" x14ac:dyDescent="0.2">
      <c r="A283">
        <v>2016</v>
      </c>
      <c r="B283" t="s">
        <v>5</v>
      </c>
      <c r="C283" t="s">
        <v>16</v>
      </c>
      <c r="D283" t="s">
        <v>11</v>
      </c>
      <c r="E283">
        <v>0</v>
      </c>
    </row>
    <row r="284" spans="1:5" x14ac:dyDescent="0.2">
      <c r="A284">
        <v>2016</v>
      </c>
      <c r="B284" t="s">
        <v>5</v>
      </c>
      <c r="C284" t="s">
        <v>10</v>
      </c>
      <c r="D284" t="s">
        <v>14</v>
      </c>
      <c r="E284">
        <v>143</v>
      </c>
    </row>
    <row r="285" spans="1:5" x14ac:dyDescent="0.2">
      <c r="A285">
        <v>2016</v>
      </c>
      <c r="B285" t="s">
        <v>5</v>
      </c>
      <c r="C285" t="s">
        <v>16</v>
      </c>
      <c r="D285" t="s">
        <v>14</v>
      </c>
      <c r="E285">
        <v>925</v>
      </c>
    </row>
    <row r="286" spans="1:5" x14ac:dyDescent="0.2">
      <c r="A286">
        <v>2016</v>
      </c>
      <c r="B286" t="s">
        <v>5</v>
      </c>
      <c r="C286" t="s">
        <v>10</v>
      </c>
      <c r="D286" t="s">
        <v>7</v>
      </c>
      <c r="E286">
        <v>1059</v>
      </c>
    </row>
    <row r="287" spans="1:5" x14ac:dyDescent="0.2">
      <c r="A287">
        <v>2016</v>
      </c>
      <c r="B287" t="s">
        <v>5</v>
      </c>
      <c r="C287" t="s">
        <v>10</v>
      </c>
      <c r="D287" t="s">
        <v>15</v>
      </c>
      <c r="E287">
        <v>192</v>
      </c>
    </row>
    <row r="288" spans="1:5" x14ac:dyDescent="0.2">
      <c r="A288">
        <v>2017</v>
      </c>
      <c r="B288" t="s">
        <v>5</v>
      </c>
      <c r="C288" t="s">
        <v>18</v>
      </c>
      <c r="D288" t="s">
        <v>9</v>
      </c>
      <c r="E288">
        <v>278</v>
      </c>
    </row>
    <row r="289" spans="1:5" x14ac:dyDescent="0.2">
      <c r="A289">
        <v>2017</v>
      </c>
      <c r="B289" t="s">
        <v>5</v>
      </c>
      <c r="C289" t="s">
        <v>10</v>
      </c>
      <c r="D289" t="s">
        <v>14</v>
      </c>
      <c r="E289">
        <v>146</v>
      </c>
    </row>
    <row r="290" spans="1:5" x14ac:dyDescent="0.2">
      <c r="A290">
        <v>2017</v>
      </c>
      <c r="B290" t="s">
        <v>5</v>
      </c>
      <c r="C290" t="s">
        <v>20</v>
      </c>
      <c r="D290" t="s">
        <v>11</v>
      </c>
      <c r="E290">
        <v>0</v>
      </c>
    </row>
    <row r="291" spans="1:5" x14ac:dyDescent="0.2">
      <c r="A291">
        <v>2018</v>
      </c>
      <c r="B291" t="s">
        <v>5</v>
      </c>
      <c r="C291" t="s">
        <v>18</v>
      </c>
      <c r="D291" t="s">
        <v>9</v>
      </c>
      <c r="E291">
        <v>253</v>
      </c>
    </row>
    <row r="292" spans="1:5" x14ac:dyDescent="0.2">
      <c r="A292">
        <v>2018</v>
      </c>
      <c r="B292" t="s">
        <v>5</v>
      </c>
      <c r="C292" t="s">
        <v>8</v>
      </c>
      <c r="D292" t="s">
        <v>11</v>
      </c>
      <c r="E292">
        <v>0</v>
      </c>
    </row>
    <row r="293" spans="1:5" x14ac:dyDescent="0.2">
      <c r="A293">
        <v>2018</v>
      </c>
      <c r="B293" t="s">
        <v>5</v>
      </c>
      <c r="C293" t="s">
        <v>10</v>
      </c>
      <c r="D293" t="s">
        <v>15</v>
      </c>
      <c r="E293">
        <v>158</v>
      </c>
    </row>
    <row r="294" spans="1:5" x14ac:dyDescent="0.2">
      <c r="A294">
        <v>2018</v>
      </c>
      <c r="B294" t="s">
        <v>5</v>
      </c>
      <c r="C294" t="s">
        <v>10</v>
      </c>
      <c r="D294" t="s">
        <v>12</v>
      </c>
      <c r="E294">
        <v>1524</v>
      </c>
    </row>
    <row r="295" spans="1:5" x14ac:dyDescent="0.2">
      <c r="A295">
        <v>2018</v>
      </c>
      <c r="B295" t="s">
        <v>5</v>
      </c>
      <c r="C295" t="s">
        <v>10</v>
      </c>
      <c r="D295" t="s">
        <v>9</v>
      </c>
      <c r="E295">
        <v>2933</v>
      </c>
    </row>
    <row r="296" spans="1:5" x14ac:dyDescent="0.2">
      <c r="A296">
        <v>2018</v>
      </c>
      <c r="B296" t="s">
        <v>5</v>
      </c>
      <c r="C296" t="s">
        <v>16</v>
      </c>
      <c r="D296" t="s">
        <v>15</v>
      </c>
      <c r="E296">
        <v>6420</v>
      </c>
    </row>
    <row r="297" spans="1:5" x14ac:dyDescent="0.2">
      <c r="A297">
        <v>2018</v>
      </c>
      <c r="B297" t="s">
        <v>5</v>
      </c>
      <c r="C297" t="s">
        <v>16</v>
      </c>
      <c r="D297" t="s">
        <v>11</v>
      </c>
      <c r="E297">
        <v>0</v>
      </c>
    </row>
    <row r="298" spans="1:5" x14ac:dyDescent="0.2">
      <c r="A298">
        <v>2010</v>
      </c>
      <c r="B298" t="s">
        <v>13</v>
      </c>
      <c r="C298" t="s">
        <v>6</v>
      </c>
      <c r="D298" t="s">
        <v>14</v>
      </c>
      <c r="E298">
        <v>48</v>
      </c>
    </row>
    <row r="299" spans="1:5" x14ac:dyDescent="0.2">
      <c r="A299">
        <v>2010</v>
      </c>
      <c r="B299" t="s">
        <v>13</v>
      </c>
      <c r="C299" t="s">
        <v>8</v>
      </c>
      <c r="D299" t="s">
        <v>12</v>
      </c>
      <c r="E299">
        <v>49</v>
      </c>
    </row>
    <row r="300" spans="1:5" x14ac:dyDescent="0.2">
      <c r="A300">
        <v>2010</v>
      </c>
      <c r="B300" t="s">
        <v>13</v>
      </c>
      <c r="C300" t="s">
        <v>8</v>
      </c>
      <c r="D300" t="s">
        <v>15</v>
      </c>
      <c r="E300">
        <v>0</v>
      </c>
    </row>
    <row r="301" spans="1:5" x14ac:dyDescent="0.2">
      <c r="A301">
        <v>2010</v>
      </c>
      <c r="B301" t="s">
        <v>13</v>
      </c>
      <c r="C301" t="s">
        <v>10</v>
      </c>
      <c r="D301" t="s">
        <v>15</v>
      </c>
      <c r="E301">
        <v>1</v>
      </c>
    </row>
    <row r="302" spans="1:5" x14ac:dyDescent="0.2">
      <c r="A302">
        <v>2010</v>
      </c>
      <c r="B302" t="s">
        <v>13</v>
      </c>
      <c r="C302" t="s">
        <v>10</v>
      </c>
      <c r="D302" t="s">
        <v>11</v>
      </c>
      <c r="E302">
        <v>0</v>
      </c>
    </row>
    <row r="303" spans="1:5" x14ac:dyDescent="0.2">
      <c r="A303">
        <v>2010</v>
      </c>
      <c r="B303" t="s">
        <v>13</v>
      </c>
      <c r="C303" t="s">
        <v>16</v>
      </c>
      <c r="D303" t="s">
        <v>15</v>
      </c>
      <c r="E303">
        <v>633</v>
      </c>
    </row>
    <row r="304" spans="1:5" x14ac:dyDescent="0.2">
      <c r="A304">
        <v>2010</v>
      </c>
      <c r="B304" t="s">
        <v>13</v>
      </c>
      <c r="C304" t="s">
        <v>16</v>
      </c>
      <c r="D304" t="s">
        <v>11</v>
      </c>
      <c r="E304">
        <v>0</v>
      </c>
    </row>
    <row r="305" spans="1:5" x14ac:dyDescent="0.2">
      <c r="A305">
        <v>2011</v>
      </c>
      <c r="B305" t="s">
        <v>13</v>
      </c>
      <c r="C305" t="s">
        <v>6</v>
      </c>
      <c r="D305" t="s">
        <v>14</v>
      </c>
      <c r="E305">
        <v>69</v>
      </c>
    </row>
    <row r="306" spans="1:5" x14ac:dyDescent="0.2">
      <c r="A306">
        <v>2011</v>
      </c>
      <c r="B306" t="s">
        <v>13</v>
      </c>
      <c r="C306" t="s">
        <v>6</v>
      </c>
      <c r="D306" t="s">
        <v>7</v>
      </c>
      <c r="E306">
        <v>489</v>
      </c>
    </row>
    <row r="307" spans="1:5" x14ac:dyDescent="0.2">
      <c r="A307">
        <v>2011</v>
      </c>
      <c r="B307" t="s">
        <v>13</v>
      </c>
      <c r="C307" t="s">
        <v>6</v>
      </c>
      <c r="D307" t="s">
        <v>11</v>
      </c>
      <c r="E307">
        <v>0</v>
      </c>
    </row>
    <row r="308" spans="1:5" x14ac:dyDescent="0.2">
      <c r="A308">
        <v>2011</v>
      </c>
      <c r="B308" t="s">
        <v>13</v>
      </c>
      <c r="C308" t="s">
        <v>10</v>
      </c>
      <c r="D308" t="s">
        <v>7</v>
      </c>
      <c r="E308">
        <v>15</v>
      </c>
    </row>
    <row r="309" spans="1:5" x14ac:dyDescent="0.2">
      <c r="A309">
        <v>2011</v>
      </c>
      <c r="B309" t="s">
        <v>13</v>
      </c>
      <c r="C309" t="s">
        <v>10</v>
      </c>
      <c r="D309" t="s">
        <v>15</v>
      </c>
      <c r="E309">
        <v>2</v>
      </c>
    </row>
    <row r="310" spans="1:5" x14ac:dyDescent="0.2">
      <c r="A310">
        <v>2011</v>
      </c>
      <c r="B310" t="s">
        <v>13</v>
      </c>
      <c r="C310" t="s">
        <v>20</v>
      </c>
      <c r="D310" t="s">
        <v>7</v>
      </c>
      <c r="E310">
        <v>777</v>
      </c>
    </row>
    <row r="311" spans="1:5" x14ac:dyDescent="0.2">
      <c r="A311">
        <v>2011</v>
      </c>
      <c r="B311" t="s">
        <v>13</v>
      </c>
      <c r="C311" t="s">
        <v>16</v>
      </c>
      <c r="D311" t="s">
        <v>9</v>
      </c>
      <c r="E311">
        <v>543</v>
      </c>
    </row>
    <row r="312" spans="1:5" x14ac:dyDescent="0.2">
      <c r="A312">
        <v>2012</v>
      </c>
      <c r="B312" t="s">
        <v>13</v>
      </c>
      <c r="C312" t="s">
        <v>6</v>
      </c>
      <c r="D312" t="s">
        <v>14</v>
      </c>
      <c r="E312">
        <v>52</v>
      </c>
    </row>
    <row r="313" spans="1:5" x14ac:dyDescent="0.2">
      <c r="A313">
        <v>2012</v>
      </c>
      <c r="B313" t="s">
        <v>13</v>
      </c>
      <c r="C313" t="s">
        <v>8</v>
      </c>
      <c r="D313" t="s">
        <v>11</v>
      </c>
      <c r="E313">
        <v>0</v>
      </c>
    </row>
    <row r="314" spans="1:5" x14ac:dyDescent="0.2">
      <c r="A314">
        <v>2012</v>
      </c>
      <c r="B314" t="s">
        <v>13</v>
      </c>
      <c r="C314" t="s">
        <v>10</v>
      </c>
      <c r="D314" t="s">
        <v>11</v>
      </c>
      <c r="E314">
        <v>0</v>
      </c>
    </row>
    <row r="315" spans="1:5" x14ac:dyDescent="0.2">
      <c r="A315">
        <v>2012</v>
      </c>
      <c r="B315" t="s">
        <v>13</v>
      </c>
      <c r="C315" t="s">
        <v>10</v>
      </c>
      <c r="D315" t="s">
        <v>12</v>
      </c>
      <c r="E315">
        <v>92</v>
      </c>
    </row>
    <row r="316" spans="1:5" x14ac:dyDescent="0.2">
      <c r="A316">
        <v>2012</v>
      </c>
      <c r="B316" t="s">
        <v>13</v>
      </c>
      <c r="C316" t="s">
        <v>20</v>
      </c>
      <c r="D316" t="s">
        <v>14</v>
      </c>
      <c r="E316">
        <v>813</v>
      </c>
    </row>
    <row r="317" spans="1:5" x14ac:dyDescent="0.2">
      <c r="A317">
        <v>2012</v>
      </c>
      <c r="B317" t="s">
        <v>13</v>
      </c>
      <c r="C317" t="s">
        <v>20</v>
      </c>
      <c r="D317" t="s">
        <v>11</v>
      </c>
      <c r="E317">
        <v>1</v>
      </c>
    </row>
    <row r="318" spans="1:5" x14ac:dyDescent="0.2">
      <c r="A318">
        <v>2012</v>
      </c>
      <c r="B318" t="s">
        <v>13</v>
      </c>
      <c r="C318" t="s">
        <v>16</v>
      </c>
      <c r="D318" t="s">
        <v>14</v>
      </c>
      <c r="E318">
        <v>165</v>
      </c>
    </row>
    <row r="319" spans="1:5" x14ac:dyDescent="0.2">
      <c r="A319">
        <v>2013</v>
      </c>
      <c r="B319" t="s">
        <v>13</v>
      </c>
      <c r="C319" t="s">
        <v>6</v>
      </c>
      <c r="D319" t="s">
        <v>14</v>
      </c>
      <c r="E319">
        <v>66</v>
      </c>
    </row>
    <row r="320" spans="1:5" x14ac:dyDescent="0.2">
      <c r="A320">
        <v>2013</v>
      </c>
      <c r="B320" t="s">
        <v>13</v>
      </c>
      <c r="C320" t="s">
        <v>8</v>
      </c>
      <c r="D320" t="s">
        <v>7</v>
      </c>
      <c r="E320">
        <v>13</v>
      </c>
    </row>
    <row r="321" spans="1:5" x14ac:dyDescent="0.2">
      <c r="A321">
        <v>2013</v>
      </c>
      <c r="B321" t="s">
        <v>13</v>
      </c>
      <c r="C321" t="s">
        <v>20</v>
      </c>
      <c r="D321" t="s">
        <v>14</v>
      </c>
      <c r="E321">
        <v>799</v>
      </c>
    </row>
    <row r="322" spans="1:5" x14ac:dyDescent="0.2">
      <c r="A322">
        <v>2013</v>
      </c>
      <c r="B322" t="s">
        <v>13</v>
      </c>
      <c r="C322" t="s">
        <v>16</v>
      </c>
      <c r="D322" t="s">
        <v>9</v>
      </c>
      <c r="E322">
        <v>949</v>
      </c>
    </row>
    <row r="323" spans="1:5" x14ac:dyDescent="0.2">
      <c r="A323">
        <v>2013</v>
      </c>
      <c r="B323" t="s">
        <v>13</v>
      </c>
      <c r="C323" t="s">
        <v>16</v>
      </c>
      <c r="D323" t="s">
        <v>11</v>
      </c>
      <c r="E323">
        <v>0</v>
      </c>
    </row>
    <row r="324" spans="1:5" x14ac:dyDescent="0.2">
      <c r="A324">
        <v>2013</v>
      </c>
      <c r="B324" t="s">
        <v>13</v>
      </c>
      <c r="C324" t="s">
        <v>16</v>
      </c>
      <c r="D324" t="s">
        <v>12</v>
      </c>
      <c r="E324">
        <v>438</v>
      </c>
    </row>
    <row r="325" spans="1:5" x14ac:dyDescent="0.2">
      <c r="A325">
        <v>2014</v>
      </c>
      <c r="B325" t="s">
        <v>13</v>
      </c>
      <c r="C325" t="s">
        <v>6</v>
      </c>
      <c r="D325" t="s">
        <v>12</v>
      </c>
      <c r="E325">
        <v>878</v>
      </c>
    </row>
    <row r="326" spans="1:5" x14ac:dyDescent="0.2">
      <c r="A326">
        <v>2014</v>
      </c>
      <c r="B326" t="s">
        <v>13</v>
      </c>
      <c r="C326" t="s">
        <v>8</v>
      </c>
      <c r="D326" t="s">
        <v>7</v>
      </c>
      <c r="E326">
        <v>15</v>
      </c>
    </row>
    <row r="327" spans="1:5" x14ac:dyDescent="0.2">
      <c r="A327">
        <v>2014</v>
      </c>
      <c r="B327" t="s">
        <v>13</v>
      </c>
      <c r="C327" t="s">
        <v>10</v>
      </c>
      <c r="D327" t="s">
        <v>14</v>
      </c>
      <c r="E327">
        <v>55</v>
      </c>
    </row>
    <row r="328" spans="1:5" x14ac:dyDescent="0.2">
      <c r="A328">
        <v>2014</v>
      </c>
      <c r="B328" t="s">
        <v>13</v>
      </c>
      <c r="C328" t="s">
        <v>20</v>
      </c>
      <c r="D328" t="s">
        <v>14</v>
      </c>
      <c r="E328">
        <v>486</v>
      </c>
    </row>
    <row r="329" spans="1:5" x14ac:dyDescent="0.2">
      <c r="A329">
        <v>2015</v>
      </c>
      <c r="B329" t="s">
        <v>13</v>
      </c>
      <c r="C329" t="s">
        <v>8</v>
      </c>
      <c r="D329" t="s">
        <v>11</v>
      </c>
      <c r="E329">
        <v>0</v>
      </c>
    </row>
    <row r="330" spans="1:5" x14ac:dyDescent="0.2">
      <c r="A330">
        <v>2015</v>
      </c>
      <c r="B330" t="s">
        <v>13</v>
      </c>
      <c r="C330" t="s">
        <v>10</v>
      </c>
      <c r="D330" t="s">
        <v>11</v>
      </c>
      <c r="E330">
        <v>0</v>
      </c>
    </row>
    <row r="331" spans="1:5" x14ac:dyDescent="0.2">
      <c r="A331">
        <v>2015</v>
      </c>
      <c r="B331" t="s">
        <v>13</v>
      </c>
      <c r="C331" t="s">
        <v>20</v>
      </c>
      <c r="D331" t="s">
        <v>11</v>
      </c>
      <c r="E331">
        <v>1</v>
      </c>
    </row>
    <row r="332" spans="1:5" x14ac:dyDescent="0.2">
      <c r="A332">
        <v>2015</v>
      </c>
      <c r="B332" t="s">
        <v>13</v>
      </c>
      <c r="C332" t="s">
        <v>16</v>
      </c>
      <c r="D332" t="s">
        <v>14</v>
      </c>
      <c r="E332">
        <v>173</v>
      </c>
    </row>
    <row r="333" spans="1:5" x14ac:dyDescent="0.2">
      <c r="A333">
        <v>2015</v>
      </c>
      <c r="B333" t="s">
        <v>13</v>
      </c>
      <c r="C333" t="s">
        <v>10</v>
      </c>
      <c r="D333" t="s">
        <v>9</v>
      </c>
      <c r="E333">
        <v>246</v>
      </c>
    </row>
    <row r="334" spans="1:5" x14ac:dyDescent="0.2">
      <c r="A334">
        <v>2015</v>
      </c>
      <c r="B334" t="s">
        <v>13</v>
      </c>
      <c r="C334" t="s">
        <v>20</v>
      </c>
      <c r="D334" t="s">
        <v>9</v>
      </c>
      <c r="E334">
        <v>1764</v>
      </c>
    </row>
    <row r="335" spans="1:5" x14ac:dyDescent="0.2">
      <c r="A335">
        <v>2015</v>
      </c>
      <c r="B335" t="s">
        <v>13</v>
      </c>
      <c r="C335" t="s">
        <v>6</v>
      </c>
      <c r="D335" t="s">
        <v>15</v>
      </c>
      <c r="E335">
        <v>461</v>
      </c>
    </row>
    <row r="336" spans="1:5" x14ac:dyDescent="0.2">
      <c r="A336">
        <v>2016</v>
      </c>
      <c r="B336" t="s">
        <v>13</v>
      </c>
      <c r="C336" t="s">
        <v>16</v>
      </c>
      <c r="D336" t="s">
        <v>12</v>
      </c>
      <c r="E336">
        <v>479</v>
      </c>
    </row>
    <row r="337" spans="1:5" x14ac:dyDescent="0.2">
      <c r="A337">
        <v>2016</v>
      </c>
      <c r="B337" t="s">
        <v>13</v>
      </c>
      <c r="C337" t="s">
        <v>6</v>
      </c>
      <c r="D337" t="s">
        <v>11</v>
      </c>
      <c r="E337">
        <v>0</v>
      </c>
    </row>
    <row r="338" spans="1:5" x14ac:dyDescent="0.2">
      <c r="A338">
        <v>2016</v>
      </c>
      <c r="B338" t="s">
        <v>13</v>
      </c>
      <c r="C338" t="s">
        <v>20</v>
      </c>
      <c r="D338" t="s">
        <v>9</v>
      </c>
      <c r="E338">
        <v>2042</v>
      </c>
    </row>
    <row r="339" spans="1:5" x14ac:dyDescent="0.2">
      <c r="A339">
        <v>2016</v>
      </c>
      <c r="B339" t="s">
        <v>13</v>
      </c>
      <c r="C339" t="s">
        <v>20</v>
      </c>
      <c r="D339" t="s">
        <v>7</v>
      </c>
      <c r="E339">
        <v>1022</v>
      </c>
    </row>
    <row r="340" spans="1:5" x14ac:dyDescent="0.2">
      <c r="A340">
        <v>2016</v>
      </c>
      <c r="B340" t="s">
        <v>13</v>
      </c>
      <c r="C340" t="s">
        <v>16</v>
      </c>
      <c r="D340" t="s">
        <v>15</v>
      </c>
      <c r="E340">
        <v>607</v>
      </c>
    </row>
    <row r="341" spans="1:5" x14ac:dyDescent="0.2">
      <c r="A341">
        <v>2017</v>
      </c>
      <c r="B341" t="s">
        <v>13</v>
      </c>
      <c r="C341" t="s">
        <v>6</v>
      </c>
      <c r="D341" t="s">
        <v>14</v>
      </c>
      <c r="E341">
        <v>60</v>
      </c>
    </row>
    <row r="342" spans="1:5" x14ac:dyDescent="0.2">
      <c r="A342">
        <v>2017</v>
      </c>
      <c r="B342" t="s">
        <v>13</v>
      </c>
      <c r="C342" t="s">
        <v>10</v>
      </c>
      <c r="D342" t="s">
        <v>9</v>
      </c>
      <c r="E342">
        <v>386</v>
      </c>
    </row>
    <row r="343" spans="1:5" x14ac:dyDescent="0.2">
      <c r="A343">
        <v>2018</v>
      </c>
      <c r="B343" t="s">
        <v>13</v>
      </c>
      <c r="C343" t="s">
        <v>6</v>
      </c>
      <c r="D343" t="s">
        <v>9</v>
      </c>
      <c r="E343">
        <v>1755</v>
      </c>
    </row>
    <row r="344" spans="1:5" x14ac:dyDescent="0.2">
      <c r="A344">
        <v>2018</v>
      </c>
      <c r="B344" t="s">
        <v>13</v>
      </c>
      <c r="C344" t="s">
        <v>8</v>
      </c>
      <c r="D344" t="s">
        <v>15</v>
      </c>
      <c r="E344">
        <v>0</v>
      </c>
    </row>
    <row r="345" spans="1:5" x14ac:dyDescent="0.2">
      <c r="A345">
        <v>2018</v>
      </c>
      <c r="B345" t="s">
        <v>13</v>
      </c>
      <c r="C345" t="s">
        <v>8</v>
      </c>
      <c r="D345" t="s">
        <v>14</v>
      </c>
      <c r="E345">
        <v>1</v>
      </c>
    </row>
    <row r="346" spans="1:5" x14ac:dyDescent="0.2">
      <c r="A346">
        <v>2018</v>
      </c>
      <c r="B346" t="s">
        <v>13</v>
      </c>
      <c r="C346" t="s">
        <v>16</v>
      </c>
      <c r="D346" t="s">
        <v>9</v>
      </c>
      <c r="E346">
        <v>1820</v>
      </c>
    </row>
    <row r="347" spans="1:5" x14ac:dyDescent="0.2">
      <c r="A347">
        <v>2010</v>
      </c>
      <c r="B347" t="s">
        <v>13</v>
      </c>
      <c r="C347" t="s">
        <v>10</v>
      </c>
      <c r="D347" t="s">
        <v>9</v>
      </c>
      <c r="E347">
        <v>61</v>
      </c>
    </row>
    <row r="348" spans="1:5" x14ac:dyDescent="0.2">
      <c r="A348">
        <v>2010</v>
      </c>
      <c r="B348" t="s">
        <v>13</v>
      </c>
      <c r="C348" t="s">
        <v>20</v>
      </c>
      <c r="D348" t="s">
        <v>11</v>
      </c>
      <c r="E348">
        <v>0</v>
      </c>
    </row>
    <row r="349" spans="1:5" x14ac:dyDescent="0.2">
      <c r="A349">
        <v>2010</v>
      </c>
      <c r="B349" t="s">
        <v>13</v>
      </c>
      <c r="C349" t="s">
        <v>16</v>
      </c>
      <c r="D349" t="s">
        <v>9</v>
      </c>
      <c r="E349">
        <v>444</v>
      </c>
    </row>
    <row r="350" spans="1:5" x14ac:dyDescent="0.2">
      <c r="A350">
        <v>2010</v>
      </c>
      <c r="B350" t="s">
        <v>13</v>
      </c>
      <c r="C350" t="s">
        <v>16</v>
      </c>
      <c r="D350" t="s">
        <v>14</v>
      </c>
      <c r="E350">
        <v>145</v>
      </c>
    </row>
    <row r="351" spans="1:5" x14ac:dyDescent="0.2">
      <c r="A351">
        <v>2011</v>
      </c>
      <c r="B351" t="s">
        <v>13</v>
      </c>
      <c r="C351" t="s">
        <v>6</v>
      </c>
      <c r="D351" t="s">
        <v>15</v>
      </c>
      <c r="E351">
        <v>219</v>
      </c>
    </row>
    <row r="352" spans="1:5" x14ac:dyDescent="0.2">
      <c r="A352">
        <v>2011</v>
      </c>
      <c r="B352" t="s">
        <v>13</v>
      </c>
      <c r="C352" t="s">
        <v>8</v>
      </c>
      <c r="D352" t="s">
        <v>7</v>
      </c>
      <c r="E352">
        <v>12</v>
      </c>
    </row>
    <row r="353" spans="1:5" x14ac:dyDescent="0.2">
      <c r="A353">
        <v>2011</v>
      </c>
      <c r="B353" t="s">
        <v>13</v>
      </c>
      <c r="C353" t="s">
        <v>8</v>
      </c>
      <c r="D353" t="s">
        <v>15</v>
      </c>
      <c r="E353">
        <v>1</v>
      </c>
    </row>
    <row r="354" spans="1:5" x14ac:dyDescent="0.2">
      <c r="A354">
        <v>2011</v>
      </c>
      <c r="B354" t="s">
        <v>13</v>
      </c>
      <c r="C354" t="s">
        <v>8</v>
      </c>
      <c r="D354" t="s">
        <v>11</v>
      </c>
      <c r="E354">
        <v>0</v>
      </c>
    </row>
    <row r="355" spans="1:5" x14ac:dyDescent="0.2">
      <c r="A355">
        <v>2011</v>
      </c>
      <c r="B355" t="s">
        <v>13</v>
      </c>
      <c r="C355" t="s">
        <v>8</v>
      </c>
      <c r="D355" t="s">
        <v>14</v>
      </c>
      <c r="E355">
        <v>2</v>
      </c>
    </row>
    <row r="356" spans="1:5" x14ac:dyDescent="0.2">
      <c r="A356">
        <v>2011</v>
      </c>
      <c r="B356" t="s">
        <v>13</v>
      </c>
      <c r="C356" t="s">
        <v>10</v>
      </c>
      <c r="D356" t="s">
        <v>14</v>
      </c>
      <c r="E356">
        <v>153</v>
      </c>
    </row>
    <row r="357" spans="1:5" x14ac:dyDescent="0.2">
      <c r="A357">
        <v>2011</v>
      </c>
      <c r="B357" t="s">
        <v>13</v>
      </c>
      <c r="C357" t="s">
        <v>20</v>
      </c>
      <c r="D357" t="s">
        <v>12</v>
      </c>
      <c r="E357">
        <v>919</v>
      </c>
    </row>
    <row r="358" spans="1:5" x14ac:dyDescent="0.2">
      <c r="A358">
        <v>2011</v>
      </c>
      <c r="B358" t="s">
        <v>13</v>
      </c>
      <c r="C358" t="s">
        <v>16</v>
      </c>
      <c r="D358" t="s">
        <v>14</v>
      </c>
      <c r="E358">
        <v>170</v>
      </c>
    </row>
    <row r="359" spans="1:5" x14ac:dyDescent="0.2">
      <c r="A359">
        <v>2011</v>
      </c>
      <c r="B359" t="s">
        <v>13</v>
      </c>
      <c r="C359" t="s">
        <v>16</v>
      </c>
      <c r="D359" t="s">
        <v>12</v>
      </c>
      <c r="E359">
        <v>279</v>
      </c>
    </row>
    <row r="360" spans="1:5" x14ac:dyDescent="0.2">
      <c r="A360">
        <v>2011</v>
      </c>
      <c r="B360" t="s">
        <v>13</v>
      </c>
      <c r="C360" t="s">
        <v>16</v>
      </c>
      <c r="D360" t="s">
        <v>7</v>
      </c>
      <c r="E360">
        <v>520</v>
      </c>
    </row>
    <row r="361" spans="1:5" x14ac:dyDescent="0.2">
      <c r="A361">
        <v>2012</v>
      </c>
      <c r="B361" t="s">
        <v>13</v>
      </c>
      <c r="C361" t="s">
        <v>6</v>
      </c>
      <c r="D361" t="s">
        <v>11</v>
      </c>
      <c r="E361">
        <v>0</v>
      </c>
    </row>
    <row r="362" spans="1:5" x14ac:dyDescent="0.2">
      <c r="A362">
        <v>2012</v>
      </c>
      <c r="B362" t="s">
        <v>13</v>
      </c>
      <c r="C362" t="s">
        <v>6</v>
      </c>
      <c r="D362" t="s">
        <v>7</v>
      </c>
      <c r="E362">
        <v>571</v>
      </c>
    </row>
    <row r="363" spans="1:5" x14ac:dyDescent="0.2">
      <c r="A363">
        <v>2012</v>
      </c>
      <c r="B363" t="s">
        <v>13</v>
      </c>
      <c r="C363" t="s">
        <v>8</v>
      </c>
      <c r="D363" t="s">
        <v>15</v>
      </c>
      <c r="E363">
        <v>2</v>
      </c>
    </row>
    <row r="364" spans="1:5" x14ac:dyDescent="0.2">
      <c r="A364">
        <v>2012</v>
      </c>
      <c r="B364" t="s">
        <v>13</v>
      </c>
      <c r="C364" t="s">
        <v>10</v>
      </c>
      <c r="D364" t="s">
        <v>7</v>
      </c>
      <c r="E364">
        <v>24</v>
      </c>
    </row>
    <row r="365" spans="1:5" x14ac:dyDescent="0.2">
      <c r="A365">
        <v>2012</v>
      </c>
      <c r="B365" t="s">
        <v>13</v>
      </c>
      <c r="C365" t="s">
        <v>10</v>
      </c>
      <c r="D365" t="s">
        <v>14</v>
      </c>
      <c r="E365">
        <v>75</v>
      </c>
    </row>
    <row r="366" spans="1:5" x14ac:dyDescent="0.2">
      <c r="A366">
        <v>2012</v>
      </c>
      <c r="B366" t="s">
        <v>13</v>
      </c>
      <c r="C366" t="s">
        <v>20</v>
      </c>
      <c r="D366" t="s">
        <v>7</v>
      </c>
      <c r="E366">
        <v>805</v>
      </c>
    </row>
    <row r="367" spans="1:5" x14ac:dyDescent="0.2">
      <c r="A367">
        <v>2012</v>
      </c>
      <c r="B367" t="s">
        <v>13</v>
      </c>
      <c r="C367" t="s">
        <v>16</v>
      </c>
      <c r="D367" t="s">
        <v>15</v>
      </c>
      <c r="E367">
        <v>692</v>
      </c>
    </row>
    <row r="368" spans="1:5" x14ac:dyDescent="0.2">
      <c r="A368">
        <v>2013</v>
      </c>
      <c r="B368" t="s">
        <v>13</v>
      </c>
      <c r="C368" t="s">
        <v>6</v>
      </c>
      <c r="D368" t="s">
        <v>11</v>
      </c>
      <c r="E368">
        <v>0</v>
      </c>
    </row>
    <row r="369" spans="1:5" x14ac:dyDescent="0.2">
      <c r="A369">
        <v>2013</v>
      </c>
      <c r="B369" t="s">
        <v>13</v>
      </c>
      <c r="C369" t="s">
        <v>6</v>
      </c>
      <c r="D369" t="s">
        <v>7</v>
      </c>
      <c r="E369">
        <v>943</v>
      </c>
    </row>
    <row r="370" spans="1:5" x14ac:dyDescent="0.2">
      <c r="A370">
        <v>2013</v>
      </c>
      <c r="B370" t="s">
        <v>13</v>
      </c>
      <c r="C370" t="s">
        <v>8</v>
      </c>
      <c r="D370" t="s">
        <v>12</v>
      </c>
      <c r="E370">
        <v>65</v>
      </c>
    </row>
    <row r="371" spans="1:5" x14ac:dyDescent="0.2">
      <c r="A371">
        <v>2013</v>
      </c>
      <c r="B371" t="s">
        <v>13</v>
      </c>
      <c r="C371" t="s">
        <v>10</v>
      </c>
      <c r="D371" t="s">
        <v>11</v>
      </c>
      <c r="E371">
        <v>0</v>
      </c>
    </row>
    <row r="372" spans="1:5" x14ac:dyDescent="0.2">
      <c r="A372">
        <v>2013</v>
      </c>
      <c r="B372" t="s">
        <v>13</v>
      </c>
      <c r="C372" t="s">
        <v>10</v>
      </c>
      <c r="D372" t="s">
        <v>7</v>
      </c>
      <c r="E372">
        <v>26</v>
      </c>
    </row>
    <row r="373" spans="1:5" x14ac:dyDescent="0.2">
      <c r="A373">
        <v>2013</v>
      </c>
      <c r="B373" t="s">
        <v>13</v>
      </c>
      <c r="C373" t="s">
        <v>10</v>
      </c>
      <c r="D373" t="s">
        <v>14</v>
      </c>
      <c r="E373">
        <v>136</v>
      </c>
    </row>
    <row r="374" spans="1:5" x14ac:dyDescent="0.2">
      <c r="A374">
        <v>2013</v>
      </c>
      <c r="B374" t="s">
        <v>13</v>
      </c>
      <c r="C374" t="s">
        <v>20</v>
      </c>
      <c r="D374" t="s">
        <v>9</v>
      </c>
      <c r="E374">
        <v>1471</v>
      </c>
    </row>
    <row r="375" spans="1:5" x14ac:dyDescent="0.2">
      <c r="A375">
        <v>2013</v>
      </c>
      <c r="B375" t="s">
        <v>13</v>
      </c>
      <c r="C375" t="s">
        <v>16</v>
      </c>
      <c r="D375" t="s">
        <v>14</v>
      </c>
      <c r="E375">
        <v>173</v>
      </c>
    </row>
    <row r="376" spans="1:5" x14ac:dyDescent="0.2">
      <c r="A376">
        <v>2013</v>
      </c>
      <c r="B376" t="s">
        <v>13</v>
      </c>
      <c r="C376" t="s">
        <v>16</v>
      </c>
      <c r="D376" t="s">
        <v>15</v>
      </c>
      <c r="E376">
        <v>707</v>
      </c>
    </row>
    <row r="377" spans="1:5" x14ac:dyDescent="0.2">
      <c r="A377">
        <v>2014</v>
      </c>
      <c r="B377" t="s">
        <v>13</v>
      </c>
      <c r="C377" t="s">
        <v>10</v>
      </c>
      <c r="D377" t="s">
        <v>15</v>
      </c>
      <c r="E377">
        <v>2</v>
      </c>
    </row>
    <row r="378" spans="1:5" x14ac:dyDescent="0.2">
      <c r="A378">
        <v>2014</v>
      </c>
      <c r="B378" t="s">
        <v>13</v>
      </c>
      <c r="C378" t="s">
        <v>10</v>
      </c>
      <c r="D378" t="s">
        <v>12</v>
      </c>
      <c r="E378">
        <v>109</v>
      </c>
    </row>
    <row r="379" spans="1:5" x14ac:dyDescent="0.2">
      <c r="A379">
        <v>2014</v>
      </c>
      <c r="B379" t="s">
        <v>13</v>
      </c>
      <c r="C379" t="s">
        <v>16</v>
      </c>
      <c r="D379" t="s">
        <v>9</v>
      </c>
      <c r="E379">
        <v>1089</v>
      </c>
    </row>
    <row r="380" spans="1:5" x14ac:dyDescent="0.2">
      <c r="A380">
        <v>2014</v>
      </c>
      <c r="B380" t="s">
        <v>13</v>
      </c>
      <c r="C380" t="s">
        <v>16</v>
      </c>
      <c r="D380" t="s">
        <v>12</v>
      </c>
      <c r="E380">
        <v>446</v>
      </c>
    </row>
    <row r="381" spans="1:5" x14ac:dyDescent="0.2">
      <c r="A381">
        <v>2014</v>
      </c>
      <c r="B381" t="s">
        <v>13</v>
      </c>
      <c r="C381" t="s">
        <v>16</v>
      </c>
      <c r="D381" t="s">
        <v>15</v>
      </c>
      <c r="E381">
        <v>664</v>
      </c>
    </row>
    <row r="382" spans="1:5" x14ac:dyDescent="0.2">
      <c r="A382">
        <v>2015</v>
      </c>
      <c r="B382" t="s">
        <v>13</v>
      </c>
      <c r="C382" t="s">
        <v>6</v>
      </c>
      <c r="D382" t="s">
        <v>12</v>
      </c>
      <c r="E382">
        <v>801</v>
      </c>
    </row>
    <row r="383" spans="1:5" x14ac:dyDescent="0.2">
      <c r="A383">
        <v>2015</v>
      </c>
      <c r="B383" t="s">
        <v>13</v>
      </c>
      <c r="C383" t="s">
        <v>8</v>
      </c>
      <c r="D383" t="s">
        <v>12</v>
      </c>
      <c r="E383">
        <v>111</v>
      </c>
    </row>
    <row r="384" spans="1:5" x14ac:dyDescent="0.2">
      <c r="A384">
        <v>2015</v>
      </c>
      <c r="B384" t="s">
        <v>13</v>
      </c>
      <c r="C384" t="s">
        <v>10</v>
      </c>
      <c r="D384" t="s">
        <v>14</v>
      </c>
      <c r="E384">
        <v>129</v>
      </c>
    </row>
    <row r="385" spans="1:5" x14ac:dyDescent="0.2">
      <c r="A385">
        <v>2015</v>
      </c>
      <c r="B385" t="s">
        <v>13</v>
      </c>
      <c r="C385" t="s">
        <v>10</v>
      </c>
      <c r="D385" t="s">
        <v>7</v>
      </c>
      <c r="E385">
        <v>48</v>
      </c>
    </row>
    <row r="386" spans="1:5" x14ac:dyDescent="0.2">
      <c r="A386">
        <v>2015</v>
      </c>
      <c r="B386" t="s">
        <v>13</v>
      </c>
      <c r="C386" t="s">
        <v>20</v>
      </c>
      <c r="D386" t="s">
        <v>15</v>
      </c>
      <c r="E386">
        <v>590</v>
      </c>
    </row>
    <row r="387" spans="1:5" x14ac:dyDescent="0.2">
      <c r="A387">
        <v>2016</v>
      </c>
      <c r="B387" t="s">
        <v>13</v>
      </c>
      <c r="C387" t="s">
        <v>10</v>
      </c>
      <c r="D387" t="s">
        <v>11</v>
      </c>
      <c r="E387">
        <v>0</v>
      </c>
    </row>
    <row r="388" spans="1:5" x14ac:dyDescent="0.2">
      <c r="A388">
        <v>2016</v>
      </c>
      <c r="B388" t="s">
        <v>13</v>
      </c>
      <c r="C388" t="s">
        <v>16</v>
      </c>
      <c r="D388" t="s">
        <v>11</v>
      </c>
      <c r="E388">
        <v>0</v>
      </c>
    </row>
    <row r="389" spans="1:5" x14ac:dyDescent="0.2">
      <c r="A389">
        <v>2016</v>
      </c>
      <c r="B389" t="s">
        <v>13</v>
      </c>
      <c r="C389" t="s">
        <v>8</v>
      </c>
      <c r="D389" t="s">
        <v>14</v>
      </c>
      <c r="E389">
        <v>4</v>
      </c>
    </row>
    <row r="390" spans="1:5" x14ac:dyDescent="0.2">
      <c r="A390">
        <v>2016</v>
      </c>
      <c r="B390" t="s">
        <v>13</v>
      </c>
      <c r="C390" t="s">
        <v>16</v>
      </c>
      <c r="D390" t="s">
        <v>9</v>
      </c>
      <c r="E390">
        <v>1444</v>
      </c>
    </row>
    <row r="391" spans="1:5" x14ac:dyDescent="0.2">
      <c r="A391">
        <v>2016</v>
      </c>
      <c r="B391" t="s">
        <v>13</v>
      </c>
      <c r="C391" t="s">
        <v>16</v>
      </c>
      <c r="D391" t="s">
        <v>7</v>
      </c>
      <c r="E391">
        <v>912</v>
      </c>
    </row>
    <row r="392" spans="1:5" x14ac:dyDescent="0.2">
      <c r="A392">
        <v>2016</v>
      </c>
      <c r="B392" t="s">
        <v>13</v>
      </c>
      <c r="C392" t="s">
        <v>6</v>
      </c>
      <c r="D392" t="s">
        <v>15</v>
      </c>
      <c r="E392">
        <v>510</v>
      </c>
    </row>
    <row r="393" spans="1:5" x14ac:dyDescent="0.2">
      <c r="A393">
        <v>2017</v>
      </c>
      <c r="B393" t="s">
        <v>13</v>
      </c>
      <c r="C393" t="s">
        <v>6</v>
      </c>
      <c r="D393" t="s">
        <v>12</v>
      </c>
      <c r="E393">
        <v>713</v>
      </c>
    </row>
    <row r="394" spans="1:5" x14ac:dyDescent="0.2">
      <c r="A394">
        <v>2017</v>
      </c>
      <c r="B394" t="s">
        <v>13</v>
      </c>
      <c r="C394" t="s">
        <v>6</v>
      </c>
      <c r="D394" t="s">
        <v>9</v>
      </c>
      <c r="E394">
        <v>1721</v>
      </c>
    </row>
    <row r="395" spans="1:5" x14ac:dyDescent="0.2">
      <c r="A395">
        <v>2017</v>
      </c>
      <c r="B395" t="s">
        <v>13</v>
      </c>
      <c r="C395" t="s">
        <v>6</v>
      </c>
      <c r="D395" t="s">
        <v>7</v>
      </c>
      <c r="E395">
        <v>1449</v>
      </c>
    </row>
    <row r="396" spans="1:5" x14ac:dyDescent="0.2">
      <c r="A396">
        <v>2017</v>
      </c>
      <c r="B396" t="s">
        <v>13</v>
      </c>
      <c r="C396" t="s">
        <v>8</v>
      </c>
      <c r="D396" t="s">
        <v>9</v>
      </c>
      <c r="E396">
        <v>480</v>
      </c>
    </row>
    <row r="397" spans="1:5" x14ac:dyDescent="0.2">
      <c r="A397">
        <v>2017</v>
      </c>
      <c r="B397" t="s">
        <v>13</v>
      </c>
      <c r="C397" t="s">
        <v>20</v>
      </c>
      <c r="D397" t="s">
        <v>7</v>
      </c>
      <c r="E397">
        <v>1096</v>
      </c>
    </row>
    <row r="398" spans="1:5" x14ac:dyDescent="0.2">
      <c r="A398">
        <v>2017</v>
      </c>
      <c r="B398" t="s">
        <v>13</v>
      </c>
      <c r="C398" t="s">
        <v>16</v>
      </c>
      <c r="D398" t="s">
        <v>12</v>
      </c>
      <c r="E398">
        <v>475</v>
      </c>
    </row>
    <row r="399" spans="1:5" x14ac:dyDescent="0.2">
      <c r="A399">
        <v>2017</v>
      </c>
      <c r="B399" t="s">
        <v>13</v>
      </c>
      <c r="C399" t="s">
        <v>16</v>
      </c>
      <c r="D399" t="s">
        <v>9</v>
      </c>
      <c r="E399">
        <v>1664</v>
      </c>
    </row>
    <row r="400" spans="1:5" x14ac:dyDescent="0.2">
      <c r="A400">
        <v>2018</v>
      </c>
      <c r="B400" t="s">
        <v>13</v>
      </c>
      <c r="C400" t="s">
        <v>10</v>
      </c>
      <c r="D400" t="s">
        <v>9</v>
      </c>
      <c r="E400">
        <v>384</v>
      </c>
    </row>
    <row r="401" spans="1:5" x14ac:dyDescent="0.2">
      <c r="A401">
        <v>2018</v>
      </c>
      <c r="B401" t="s">
        <v>13</v>
      </c>
      <c r="C401" t="s">
        <v>10</v>
      </c>
      <c r="D401" t="s">
        <v>7</v>
      </c>
      <c r="E401">
        <v>100</v>
      </c>
    </row>
    <row r="402" spans="1:5" x14ac:dyDescent="0.2">
      <c r="A402">
        <v>2018</v>
      </c>
      <c r="B402" t="s">
        <v>13</v>
      </c>
      <c r="C402" t="s">
        <v>20</v>
      </c>
      <c r="D402" t="s">
        <v>14</v>
      </c>
      <c r="E402">
        <v>291</v>
      </c>
    </row>
    <row r="403" spans="1:5" x14ac:dyDescent="0.2">
      <c r="A403">
        <v>2018</v>
      </c>
      <c r="B403" t="s">
        <v>13</v>
      </c>
      <c r="C403" t="s">
        <v>16</v>
      </c>
      <c r="D403" t="s">
        <v>15</v>
      </c>
      <c r="E403">
        <v>591</v>
      </c>
    </row>
    <row r="404" spans="1:5" x14ac:dyDescent="0.2">
      <c r="A404">
        <v>2018</v>
      </c>
      <c r="B404" t="s">
        <v>13</v>
      </c>
      <c r="C404" t="s">
        <v>16</v>
      </c>
      <c r="D404" t="s">
        <v>14</v>
      </c>
      <c r="E404">
        <v>139</v>
      </c>
    </row>
    <row r="405" spans="1:5" x14ac:dyDescent="0.2">
      <c r="A405">
        <v>2018</v>
      </c>
      <c r="B405" t="s">
        <v>13</v>
      </c>
      <c r="C405" t="s">
        <v>16</v>
      </c>
      <c r="D405" t="s">
        <v>12</v>
      </c>
      <c r="E405">
        <v>464</v>
      </c>
    </row>
    <row r="406" spans="1:5" x14ac:dyDescent="0.2">
      <c r="A406">
        <v>2018</v>
      </c>
      <c r="B406" t="s">
        <v>13</v>
      </c>
      <c r="C406" t="s">
        <v>16</v>
      </c>
      <c r="D406" t="s">
        <v>7</v>
      </c>
      <c r="E406">
        <v>1226</v>
      </c>
    </row>
    <row r="407" spans="1:5" x14ac:dyDescent="0.2">
      <c r="A407">
        <v>2010</v>
      </c>
      <c r="B407" t="s">
        <v>13</v>
      </c>
      <c r="C407" t="s">
        <v>6</v>
      </c>
      <c r="D407" t="s">
        <v>9</v>
      </c>
      <c r="E407">
        <v>682</v>
      </c>
    </row>
    <row r="408" spans="1:5" x14ac:dyDescent="0.2">
      <c r="A408">
        <v>2010</v>
      </c>
      <c r="B408" t="s">
        <v>13</v>
      </c>
      <c r="C408" t="s">
        <v>6</v>
      </c>
      <c r="D408" t="s">
        <v>11</v>
      </c>
      <c r="E408">
        <v>0</v>
      </c>
    </row>
    <row r="409" spans="1:5" x14ac:dyDescent="0.2">
      <c r="A409">
        <v>2010</v>
      </c>
      <c r="B409" t="s">
        <v>13</v>
      </c>
      <c r="C409" t="s">
        <v>6</v>
      </c>
      <c r="D409" t="s">
        <v>12</v>
      </c>
      <c r="E409">
        <v>276</v>
      </c>
    </row>
    <row r="410" spans="1:5" x14ac:dyDescent="0.2">
      <c r="A410">
        <v>2010</v>
      </c>
      <c r="B410" t="s">
        <v>13</v>
      </c>
      <c r="C410" t="s">
        <v>8</v>
      </c>
      <c r="D410" t="s">
        <v>14</v>
      </c>
      <c r="E410">
        <v>2</v>
      </c>
    </row>
    <row r="411" spans="1:5" x14ac:dyDescent="0.2">
      <c r="A411">
        <v>2010</v>
      </c>
      <c r="B411" t="s">
        <v>13</v>
      </c>
      <c r="C411" t="s">
        <v>8</v>
      </c>
      <c r="D411" t="s">
        <v>9</v>
      </c>
      <c r="E411">
        <v>41</v>
      </c>
    </row>
    <row r="412" spans="1:5" x14ac:dyDescent="0.2">
      <c r="A412">
        <v>2010</v>
      </c>
      <c r="B412" t="s">
        <v>13</v>
      </c>
      <c r="C412" t="s">
        <v>10</v>
      </c>
      <c r="D412" t="s">
        <v>12</v>
      </c>
      <c r="E412">
        <v>71</v>
      </c>
    </row>
    <row r="413" spans="1:5" x14ac:dyDescent="0.2">
      <c r="A413">
        <v>2010</v>
      </c>
      <c r="B413" t="s">
        <v>13</v>
      </c>
      <c r="C413" t="s">
        <v>20</v>
      </c>
      <c r="D413" t="s">
        <v>12</v>
      </c>
      <c r="E413">
        <v>637</v>
      </c>
    </row>
    <row r="414" spans="1:5" x14ac:dyDescent="0.2">
      <c r="A414">
        <v>2010</v>
      </c>
      <c r="B414" t="s">
        <v>13</v>
      </c>
      <c r="C414" t="s">
        <v>20</v>
      </c>
      <c r="D414" t="s">
        <v>15</v>
      </c>
      <c r="E414">
        <v>718</v>
      </c>
    </row>
    <row r="415" spans="1:5" x14ac:dyDescent="0.2">
      <c r="A415">
        <v>2010</v>
      </c>
      <c r="B415" t="s">
        <v>13</v>
      </c>
      <c r="C415" t="s">
        <v>20</v>
      </c>
      <c r="D415" t="s">
        <v>14</v>
      </c>
      <c r="E415">
        <v>1070</v>
      </c>
    </row>
    <row r="416" spans="1:5" x14ac:dyDescent="0.2">
      <c r="A416">
        <v>2010</v>
      </c>
      <c r="B416" t="s">
        <v>13</v>
      </c>
      <c r="C416" t="s">
        <v>16</v>
      </c>
      <c r="D416" t="s">
        <v>12</v>
      </c>
      <c r="E416">
        <v>231</v>
      </c>
    </row>
    <row r="417" spans="1:5" x14ac:dyDescent="0.2">
      <c r="A417">
        <v>2011</v>
      </c>
      <c r="B417" t="s">
        <v>13</v>
      </c>
      <c r="C417" t="s">
        <v>6</v>
      </c>
      <c r="D417" t="s">
        <v>9</v>
      </c>
      <c r="E417">
        <v>778</v>
      </c>
    </row>
    <row r="418" spans="1:5" x14ac:dyDescent="0.2">
      <c r="A418">
        <v>2011</v>
      </c>
      <c r="B418" t="s">
        <v>13</v>
      </c>
      <c r="C418" t="s">
        <v>8</v>
      </c>
      <c r="D418" t="s">
        <v>9</v>
      </c>
      <c r="E418">
        <v>82</v>
      </c>
    </row>
    <row r="419" spans="1:5" x14ac:dyDescent="0.2">
      <c r="A419">
        <v>2011</v>
      </c>
      <c r="B419" t="s">
        <v>13</v>
      </c>
      <c r="C419" t="s">
        <v>10</v>
      </c>
      <c r="D419" t="s">
        <v>11</v>
      </c>
      <c r="E419">
        <v>0</v>
      </c>
    </row>
    <row r="420" spans="1:5" x14ac:dyDescent="0.2">
      <c r="A420">
        <v>2012</v>
      </c>
      <c r="B420" t="s">
        <v>13</v>
      </c>
      <c r="C420" t="s">
        <v>6</v>
      </c>
      <c r="D420" t="s">
        <v>12</v>
      </c>
      <c r="E420">
        <v>409</v>
      </c>
    </row>
    <row r="421" spans="1:5" x14ac:dyDescent="0.2">
      <c r="A421">
        <v>2012</v>
      </c>
      <c r="B421" t="s">
        <v>13</v>
      </c>
      <c r="C421" t="s">
        <v>6</v>
      </c>
      <c r="D421" t="s">
        <v>9</v>
      </c>
      <c r="E421">
        <v>904</v>
      </c>
    </row>
    <row r="422" spans="1:5" x14ac:dyDescent="0.2">
      <c r="A422">
        <v>2012</v>
      </c>
      <c r="B422" t="s">
        <v>13</v>
      </c>
      <c r="C422" t="s">
        <v>8</v>
      </c>
      <c r="D422" t="s">
        <v>12</v>
      </c>
      <c r="E422">
        <v>65</v>
      </c>
    </row>
    <row r="423" spans="1:5" x14ac:dyDescent="0.2">
      <c r="A423">
        <v>2012</v>
      </c>
      <c r="B423" t="s">
        <v>13</v>
      </c>
      <c r="C423" t="s">
        <v>10</v>
      </c>
      <c r="D423" t="s">
        <v>15</v>
      </c>
      <c r="E423">
        <v>2</v>
      </c>
    </row>
    <row r="424" spans="1:5" x14ac:dyDescent="0.2">
      <c r="A424">
        <v>2012</v>
      </c>
      <c r="B424" t="s">
        <v>13</v>
      </c>
      <c r="C424" t="s">
        <v>20</v>
      </c>
      <c r="D424" t="s">
        <v>15</v>
      </c>
      <c r="E424">
        <v>678</v>
      </c>
    </row>
    <row r="425" spans="1:5" x14ac:dyDescent="0.2">
      <c r="A425">
        <v>2012</v>
      </c>
      <c r="B425" t="s">
        <v>13</v>
      </c>
      <c r="C425" t="s">
        <v>16</v>
      </c>
      <c r="D425" t="s">
        <v>7</v>
      </c>
      <c r="E425">
        <v>558</v>
      </c>
    </row>
    <row r="426" spans="1:5" x14ac:dyDescent="0.2">
      <c r="A426">
        <v>2012</v>
      </c>
      <c r="B426" t="s">
        <v>13</v>
      </c>
      <c r="C426" t="s">
        <v>16</v>
      </c>
      <c r="D426" t="s">
        <v>12</v>
      </c>
      <c r="E426">
        <v>315</v>
      </c>
    </row>
    <row r="427" spans="1:5" x14ac:dyDescent="0.2">
      <c r="A427">
        <v>2013</v>
      </c>
      <c r="B427" t="s">
        <v>13</v>
      </c>
      <c r="C427" t="s">
        <v>6</v>
      </c>
      <c r="D427" t="s">
        <v>9</v>
      </c>
      <c r="E427">
        <v>1518</v>
      </c>
    </row>
    <row r="428" spans="1:5" x14ac:dyDescent="0.2">
      <c r="A428">
        <v>2013</v>
      </c>
      <c r="B428" t="s">
        <v>13</v>
      </c>
      <c r="C428" t="s">
        <v>10</v>
      </c>
      <c r="D428" t="s">
        <v>15</v>
      </c>
      <c r="E428">
        <v>2</v>
      </c>
    </row>
    <row r="429" spans="1:5" x14ac:dyDescent="0.2">
      <c r="A429">
        <v>2013</v>
      </c>
      <c r="B429" t="s">
        <v>13</v>
      </c>
      <c r="C429" t="s">
        <v>10</v>
      </c>
      <c r="D429" t="s">
        <v>9</v>
      </c>
      <c r="E429">
        <v>176</v>
      </c>
    </row>
    <row r="430" spans="1:5" x14ac:dyDescent="0.2">
      <c r="A430">
        <v>2013</v>
      </c>
      <c r="B430" t="s">
        <v>13</v>
      </c>
      <c r="C430" t="s">
        <v>20</v>
      </c>
      <c r="D430" t="s">
        <v>11</v>
      </c>
      <c r="E430">
        <v>0</v>
      </c>
    </row>
    <row r="431" spans="1:5" x14ac:dyDescent="0.2">
      <c r="A431">
        <v>2014</v>
      </c>
      <c r="B431" t="s">
        <v>13</v>
      </c>
      <c r="C431" t="s">
        <v>6</v>
      </c>
      <c r="D431" t="s">
        <v>15</v>
      </c>
      <c r="E431">
        <v>451</v>
      </c>
    </row>
    <row r="432" spans="1:5" x14ac:dyDescent="0.2">
      <c r="A432">
        <v>2014</v>
      </c>
      <c r="B432" t="s">
        <v>13</v>
      </c>
      <c r="C432" t="s">
        <v>6</v>
      </c>
      <c r="D432" t="s">
        <v>7</v>
      </c>
      <c r="E432">
        <v>1102</v>
      </c>
    </row>
    <row r="433" spans="1:5" x14ac:dyDescent="0.2">
      <c r="A433">
        <v>2014</v>
      </c>
      <c r="B433" t="s">
        <v>13</v>
      </c>
      <c r="C433" t="s">
        <v>8</v>
      </c>
      <c r="D433" t="s">
        <v>9</v>
      </c>
      <c r="E433">
        <v>172</v>
      </c>
    </row>
    <row r="434" spans="1:5" x14ac:dyDescent="0.2">
      <c r="A434">
        <v>2014</v>
      </c>
      <c r="B434" t="s">
        <v>13</v>
      </c>
      <c r="C434" t="s">
        <v>8</v>
      </c>
      <c r="D434" t="s">
        <v>12</v>
      </c>
      <c r="E434">
        <v>79</v>
      </c>
    </row>
    <row r="435" spans="1:5" x14ac:dyDescent="0.2">
      <c r="A435">
        <v>2014</v>
      </c>
      <c r="B435" t="s">
        <v>13</v>
      </c>
      <c r="C435" t="s">
        <v>8</v>
      </c>
      <c r="D435" t="s">
        <v>15</v>
      </c>
      <c r="E435">
        <v>4</v>
      </c>
    </row>
    <row r="436" spans="1:5" x14ac:dyDescent="0.2">
      <c r="A436">
        <v>2014</v>
      </c>
      <c r="B436" t="s">
        <v>13</v>
      </c>
      <c r="C436" t="s">
        <v>10</v>
      </c>
      <c r="D436" t="s">
        <v>11</v>
      </c>
      <c r="E436">
        <v>0</v>
      </c>
    </row>
    <row r="437" spans="1:5" x14ac:dyDescent="0.2">
      <c r="A437">
        <v>2014</v>
      </c>
      <c r="B437" t="s">
        <v>13</v>
      </c>
      <c r="C437" t="s">
        <v>10</v>
      </c>
      <c r="D437" t="s">
        <v>9</v>
      </c>
      <c r="E437">
        <v>211</v>
      </c>
    </row>
    <row r="438" spans="1:5" x14ac:dyDescent="0.2">
      <c r="A438">
        <v>2014</v>
      </c>
      <c r="B438" t="s">
        <v>13</v>
      </c>
      <c r="C438" t="s">
        <v>20</v>
      </c>
      <c r="D438" t="s">
        <v>7</v>
      </c>
      <c r="E438">
        <v>900</v>
      </c>
    </row>
    <row r="439" spans="1:5" x14ac:dyDescent="0.2">
      <c r="A439">
        <v>2014</v>
      </c>
      <c r="B439" t="s">
        <v>13</v>
      </c>
      <c r="C439" t="s">
        <v>16</v>
      </c>
      <c r="D439" t="s">
        <v>7</v>
      </c>
      <c r="E439">
        <v>753</v>
      </c>
    </row>
    <row r="440" spans="1:5" x14ac:dyDescent="0.2">
      <c r="A440">
        <v>2014</v>
      </c>
      <c r="B440" t="s">
        <v>13</v>
      </c>
      <c r="C440" t="s">
        <v>16</v>
      </c>
      <c r="D440" t="s">
        <v>11</v>
      </c>
      <c r="E440">
        <v>0</v>
      </c>
    </row>
    <row r="441" spans="1:5" x14ac:dyDescent="0.2">
      <c r="A441">
        <v>2015</v>
      </c>
      <c r="B441" t="s">
        <v>13</v>
      </c>
      <c r="C441" t="s">
        <v>6</v>
      </c>
      <c r="D441" t="s">
        <v>14</v>
      </c>
      <c r="E441">
        <v>51</v>
      </c>
    </row>
    <row r="442" spans="1:5" x14ac:dyDescent="0.2">
      <c r="A442">
        <v>2015</v>
      </c>
      <c r="B442" t="s">
        <v>13</v>
      </c>
      <c r="C442" t="s">
        <v>8</v>
      </c>
      <c r="D442" t="s">
        <v>14</v>
      </c>
      <c r="E442">
        <v>3</v>
      </c>
    </row>
    <row r="443" spans="1:5" x14ac:dyDescent="0.2">
      <c r="A443">
        <v>2015</v>
      </c>
      <c r="B443" t="s">
        <v>13</v>
      </c>
      <c r="C443" t="s">
        <v>6</v>
      </c>
      <c r="D443" t="s">
        <v>7</v>
      </c>
      <c r="E443">
        <v>1146</v>
      </c>
    </row>
    <row r="444" spans="1:5" x14ac:dyDescent="0.2">
      <c r="A444">
        <v>2015</v>
      </c>
      <c r="B444" t="s">
        <v>13</v>
      </c>
      <c r="C444" t="s">
        <v>8</v>
      </c>
      <c r="D444" t="s">
        <v>15</v>
      </c>
      <c r="E444">
        <v>24</v>
      </c>
    </row>
    <row r="445" spans="1:5" x14ac:dyDescent="0.2">
      <c r="A445">
        <v>2015</v>
      </c>
      <c r="B445" t="s">
        <v>13</v>
      </c>
      <c r="C445" t="s">
        <v>16</v>
      </c>
      <c r="D445" t="s">
        <v>15</v>
      </c>
      <c r="E445">
        <v>635</v>
      </c>
    </row>
    <row r="446" spans="1:5" x14ac:dyDescent="0.2">
      <c r="A446">
        <v>2016</v>
      </c>
      <c r="B446" t="s">
        <v>13</v>
      </c>
      <c r="C446" t="s">
        <v>20</v>
      </c>
      <c r="D446" t="s">
        <v>12</v>
      </c>
      <c r="E446">
        <v>1045</v>
      </c>
    </row>
    <row r="447" spans="1:5" x14ac:dyDescent="0.2">
      <c r="A447">
        <v>2016</v>
      </c>
      <c r="B447" t="s">
        <v>13</v>
      </c>
      <c r="C447" t="s">
        <v>10</v>
      </c>
      <c r="D447" t="s">
        <v>14</v>
      </c>
      <c r="E447">
        <v>170</v>
      </c>
    </row>
    <row r="448" spans="1:5" x14ac:dyDescent="0.2">
      <c r="A448">
        <v>2016</v>
      </c>
      <c r="B448" t="s">
        <v>13</v>
      </c>
      <c r="C448" t="s">
        <v>6</v>
      </c>
      <c r="D448" t="s">
        <v>9</v>
      </c>
      <c r="E448">
        <v>1809</v>
      </c>
    </row>
    <row r="449" spans="1:5" x14ac:dyDescent="0.2">
      <c r="A449">
        <v>2016</v>
      </c>
      <c r="B449" t="s">
        <v>13</v>
      </c>
      <c r="C449" t="s">
        <v>10</v>
      </c>
      <c r="D449" t="s">
        <v>9</v>
      </c>
      <c r="E449">
        <v>317</v>
      </c>
    </row>
    <row r="450" spans="1:5" x14ac:dyDescent="0.2">
      <c r="A450">
        <v>2017</v>
      </c>
      <c r="B450" t="s">
        <v>13</v>
      </c>
      <c r="C450" t="s">
        <v>6</v>
      </c>
      <c r="D450" t="s">
        <v>15</v>
      </c>
      <c r="E450">
        <v>583</v>
      </c>
    </row>
    <row r="451" spans="1:5" x14ac:dyDescent="0.2">
      <c r="A451">
        <v>2017</v>
      </c>
      <c r="B451" t="s">
        <v>13</v>
      </c>
      <c r="C451" t="s">
        <v>8</v>
      </c>
      <c r="D451" t="s">
        <v>15</v>
      </c>
    </row>
    <row r="452" spans="1:5" x14ac:dyDescent="0.2">
      <c r="A452">
        <v>2017</v>
      </c>
      <c r="B452" t="s">
        <v>13</v>
      </c>
      <c r="C452" t="s">
        <v>10</v>
      </c>
      <c r="D452" t="s">
        <v>12</v>
      </c>
      <c r="E452">
        <v>141</v>
      </c>
    </row>
    <row r="453" spans="1:5" x14ac:dyDescent="0.2">
      <c r="A453">
        <v>2017</v>
      </c>
      <c r="B453" t="s">
        <v>13</v>
      </c>
      <c r="C453" t="s">
        <v>10</v>
      </c>
      <c r="D453" t="s">
        <v>7</v>
      </c>
      <c r="E453">
        <v>80</v>
      </c>
    </row>
    <row r="454" spans="1:5" x14ac:dyDescent="0.2">
      <c r="A454">
        <v>2017</v>
      </c>
      <c r="B454" t="s">
        <v>13</v>
      </c>
      <c r="C454" t="s">
        <v>16</v>
      </c>
      <c r="D454" t="s">
        <v>14</v>
      </c>
      <c r="E454">
        <v>149</v>
      </c>
    </row>
    <row r="455" spans="1:5" x14ac:dyDescent="0.2">
      <c r="A455">
        <v>2017</v>
      </c>
      <c r="B455" t="s">
        <v>13</v>
      </c>
      <c r="C455" t="s">
        <v>16</v>
      </c>
      <c r="D455" t="s">
        <v>7</v>
      </c>
      <c r="E455">
        <v>1063</v>
      </c>
    </row>
    <row r="456" spans="1:5" x14ac:dyDescent="0.2">
      <c r="A456">
        <v>2018</v>
      </c>
      <c r="B456" t="s">
        <v>13</v>
      </c>
      <c r="C456" t="s">
        <v>6</v>
      </c>
      <c r="D456" t="s">
        <v>15</v>
      </c>
      <c r="E456">
        <v>642</v>
      </c>
    </row>
    <row r="457" spans="1:5" x14ac:dyDescent="0.2">
      <c r="A457">
        <v>2018</v>
      </c>
      <c r="B457" t="s">
        <v>13</v>
      </c>
      <c r="C457" t="s">
        <v>6</v>
      </c>
      <c r="D457" t="s">
        <v>12</v>
      </c>
      <c r="E457">
        <v>733</v>
      </c>
    </row>
    <row r="458" spans="1:5" x14ac:dyDescent="0.2">
      <c r="A458">
        <v>2018</v>
      </c>
      <c r="B458" t="s">
        <v>13</v>
      </c>
      <c r="C458" t="s">
        <v>6</v>
      </c>
      <c r="D458" t="s">
        <v>11</v>
      </c>
      <c r="E458">
        <v>0</v>
      </c>
    </row>
    <row r="459" spans="1:5" x14ac:dyDescent="0.2">
      <c r="A459">
        <v>2018</v>
      </c>
      <c r="B459" t="s">
        <v>13</v>
      </c>
      <c r="C459" t="s">
        <v>8</v>
      </c>
      <c r="D459" t="s">
        <v>7</v>
      </c>
      <c r="E459">
        <v>89</v>
      </c>
    </row>
    <row r="460" spans="1:5" x14ac:dyDescent="0.2">
      <c r="A460">
        <v>2018</v>
      </c>
      <c r="B460" t="s">
        <v>13</v>
      </c>
      <c r="C460" t="s">
        <v>10</v>
      </c>
      <c r="D460" t="s">
        <v>14</v>
      </c>
      <c r="E460">
        <v>99</v>
      </c>
    </row>
    <row r="461" spans="1:5" x14ac:dyDescent="0.2">
      <c r="A461">
        <v>2018</v>
      </c>
      <c r="B461" t="s">
        <v>13</v>
      </c>
      <c r="C461" t="s">
        <v>10</v>
      </c>
      <c r="D461" t="s">
        <v>11</v>
      </c>
      <c r="E461">
        <v>0</v>
      </c>
    </row>
    <row r="462" spans="1:5" x14ac:dyDescent="0.2">
      <c r="A462">
        <v>2018</v>
      </c>
      <c r="B462" t="s">
        <v>13</v>
      </c>
      <c r="C462" t="s">
        <v>20</v>
      </c>
      <c r="D462" t="s">
        <v>15</v>
      </c>
      <c r="E462">
        <v>603</v>
      </c>
    </row>
    <row r="463" spans="1:5" x14ac:dyDescent="0.2">
      <c r="A463">
        <v>2010</v>
      </c>
      <c r="B463" t="s">
        <v>13</v>
      </c>
      <c r="C463" t="s">
        <v>6</v>
      </c>
      <c r="D463" t="s">
        <v>15</v>
      </c>
      <c r="E463">
        <v>190</v>
      </c>
    </row>
    <row r="464" spans="1:5" x14ac:dyDescent="0.2">
      <c r="A464">
        <v>2010</v>
      </c>
      <c r="B464" t="s">
        <v>13</v>
      </c>
      <c r="C464" t="s">
        <v>10</v>
      </c>
      <c r="D464" t="s">
        <v>7</v>
      </c>
      <c r="E464">
        <v>11</v>
      </c>
    </row>
    <row r="465" spans="1:5" x14ac:dyDescent="0.2">
      <c r="A465">
        <v>2010</v>
      </c>
      <c r="B465" t="s">
        <v>13</v>
      </c>
      <c r="C465" t="s">
        <v>16</v>
      </c>
      <c r="D465" t="s">
        <v>7</v>
      </c>
      <c r="E465">
        <v>493</v>
      </c>
    </row>
    <row r="466" spans="1:5" x14ac:dyDescent="0.2">
      <c r="A466">
        <v>2011</v>
      </c>
      <c r="B466" t="s">
        <v>13</v>
      </c>
      <c r="C466" t="s">
        <v>6</v>
      </c>
      <c r="D466" t="s">
        <v>12</v>
      </c>
      <c r="E466">
        <v>333</v>
      </c>
    </row>
    <row r="467" spans="1:5" x14ac:dyDescent="0.2">
      <c r="A467">
        <v>2011</v>
      </c>
      <c r="B467" t="s">
        <v>13</v>
      </c>
      <c r="C467" t="s">
        <v>8</v>
      </c>
      <c r="D467" t="s">
        <v>12</v>
      </c>
      <c r="E467">
        <v>59</v>
      </c>
    </row>
    <row r="468" spans="1:5" x14ac:dyDescent="0.2">
      <c r="A468">
        <v>2011</v>
      </c>
      <c r="B468" t="s">
        <v>13</v>
      </c>
      <c r="C468" t="s">
        <v>10</v>
      </c>
      <c r="D468" t="s">
        <v>12</v>
      </c>
      <c r="E468">
        <v>84</v>
      </c>
    </row>
    <row r="469" spans="1:5" x14ac:dyDescent="0.2">
      <c r="A469">
        <v>2011</v>
      </c>
      <c r="B469" t="s">
        <v>13</v>
      </c>
      <c r="C469" t="s">
        <v>10</v>
      </c>
      <c r="D469" t="s">
        <v>9</v>
      </c>
      <c r="E469">
        <v>104</v>
      </c>
    </row>
    <row r="470" spans="1:5" x14ac:dyDescent="0.2">
      <c r="A470">
        <v>2011</v>
      </c>
      <c r="B470" t="s">
        <v>13</v>
      </c>
      <c r="C470" t="s">
        <v>16</v>
      </c>
      <c r="D470" t="s">
        <v>11</v>
      </c>
      <c r="E470">
        <v>0</v>
      </c>
    </row>
    <row r="471" spans="1:5" x14ac:dyDescent="0.2">
      <c r="A471">
        <v>2012</v>
      </c>
      <c r="B471" t="s">
        <v>13</v>
      </c>
      <c r="C471" t="s">
        <v>6</v>
      </c>
      <c r="D471" t="s">
        <v>15</v>
      </c>
      <c r="E471">
        <v>268</v>
      </c>
    </row>
    <row r="472" spans="1:5" x14ac:dyDescent="0.2">
      <c r="A472">
        <v>2012</v>
      </c>
      <c r="B472" t="s">
        <v>13</v>
      </c>
      <c r="C472" t="s">
        <v>8</v>
      </c>
      <c r="D472" t="s">
        <v>14</v>
      </c>
      <c r="E472">
        <v>2</v>
      </c>
    </row>
    <row r="473" spans="1:5" x14ac:dyDescent="0.2">
      <c r="A473">
        <v>2012</v>
      </c>
      <c r="B473" t="s">
        <v>13</v>
      </c>
      <c r="C473" t="s">
        <v>10</v>
      </c>
      <c r="D473" t="s">
        <v>9</v>
      </c>
      <c r="E473">
        <v>143</v>
      </c>
    </row>
    <row r="474" spans="1:5" x14ac:dyDescent="0.2">
      <c r="A474">
        <v>2012</v>
      </c>
      <c r="B474" t="s">
        <v>13</v>
      </c>
      <c r="C474" t="s">
        <v>20</v>
      </c>
      <c r="D474" t="s">
        <v>9</v>
      </c>
      <c r="E474">
        <v>1188</v>
      </c>
    </row>
    <row r="475" spans="1:5" x14ac:dyDescent="0.2">
      <c r="A475">
        <v>2013</v>
      </c>
      <c r="B475" t="s">
        <v>13</v>
      </c>
      <c r="C475" t="s">
        <v>6</v>
      </c>
      <c r="D475" t="s">
        <v>12</v>
      </c>
      <c r="E475">
        <v>895</v>
      </c>
    </row>
    <row r="476" spans="1:5" x14ac:dyDescent="0.2">
      <c r="A476">
        <v>2013</v>
      </c>
      <c r="B476" t="s">
        <v>13</v>
      </c>
      <c r="C476" t="s">
        <v>8</v>
      </c>
      <c r="D476" t="s">
        <v>15</v>
      </c>
      <c r="E476">
        <v>1</v>
      </c>
    </row>
    <row r="477" spans="1:5" x14ac:dyDescent="0.2">
      <c r="A477">
        <v>2013</v>
      </c>
      <c r="B477" t="s">
        <v>13</v>
      </c>
      <c r="C477" t="s">
        <v>20</v>
      </c>
      <c r="D477" t="s">
        <v>12</v>
      </c>
      <c r="E477">
        <v>1113</v>
      </c>
    </row>
    <row r="478" spans="1:5" x14ac:dyDescent="0.2">
      <c r="A478">
        <v>2013</v>
      </c>
      <c r="B478" t="s">
        <v>13</v>
      </c>
      <c r="C478" t="s">
        <v>16</v>
      </c>
      <c r="D478" t="s">
        <v>7</v>
      </c>
      <c r="E478">
        <v>671</v>
      </c>
    </row>
    <row r="479" spans="1:5" x14ac:dyDescent="0.2">
      <c r="A479">
        <v>2014</v>
      </c>
      <c r="B479" t="s">
        <v>13</v>
      </c>
      <c r="C479" t="s">
        <v>6</v>
      </c>
      <c r="D479" t="s">
        <v>14</v>
      </c>
      <c r="E479">
        <v>61</v>
      </c>
    </row>
    <row r="480" spans="1:5" x14ac:dyDescent="0.2">
      <c r="A480">
        <v>2014</v>
      </c>
      <c r="B480" t="s">
        <v>13</v>
      </c>
      <c r="C480" t="s">
        <v>8</v>
      </c>
      <c r="D480" t="s">
        <v>11</v>
      </c>
      <c r="E480">
        <v>0</v>
      </c>
    </row>
    <row r="481" spans="1:5" x14ac:dyDescent="0.2">
      <c r="A481">
        <v>2014</v>
      </c>
      <c r="B481" t="s">
        <v>13</v>
      </c>
      <c r="C481" t="s">
        <v>20</v>
      </c>
      <c r="D481" t="s">
        <v>12</v>
      </c>
      <c r="E481">
        <v>1057</v>
      </c>
    </row>
    <row r="482" spans="1:5" x14ac:dyDescent="0.2">
      <c r="A482">
        <v>2014</v>
      </c>
      <c r="B482" t="s">
        <v>13</v>
      </c>
      <c r="C482" t="s">
        <v>20</v>
      </c>
      <c r="D482" t="s">
        <v>15</v>
      </c>
      <c r="E482">
        <v>624</v>
      </c>
    </row>
    <row r="483" spans="1:5" x14ac:dyDescent="0.2">
      <c r="A483">
        <v>2014</v>
      </c>
      <c r="B483" t="s">
        <v>13</v>
      </c>
      <c r="C483" t="s">
        <v>16</v>
      </c>
      <c r="D483" t="s">
        <v>14</v>
      </c>
      <c r="E483">
        <v>113</v>
      </c>
    </row>
    <row r="484" spans="1:5" x14ac:dyDescent="0.2">
      <c r="A484">
        <v>2015</v>
      </c>
      <c r="B484" t="s">
        <v>13</v>
      </c>
      <c r="C484" t="s">
        <v>10</v>
      </c>
      <c r="D484" t="s">
        <v>12</v>
      </c>
      <c r="E484">
        <v>121</v>
      </c>
    </row>
    <row r="485" spans="1:5" x14ac:dyDescent="0.2">
      <c r="A485">
        <v>2015</v>
      </c>
      <c r="B485" t="s">
        <v>13</v>
      </c>
      <c r="C485" t="s">
        <v>6</v>
      </c>
      <c r="D485" t="s">
        <v>11</v>
      </c>
      <c r="E485">
        <v>0</v>
      </c>
    </row>
    <row r="486" spans="1:5" x14ac:dyDescent="0.2">
      <c r="A486">
        <v>2015</v>
      </c>
      <c r="B486" t="s">
        <v>13</v>
      </c>
      <c r="C486" t="s">
        <v>16</v>
      </c>
      <c r="D486" t="s">
        <v>14</v>
      </c>
      <c r="E486">
        <v>111</v>
      </c>
    </row>
    <row r="487" spans="1:5" x14ac:dyDescent="0.2">
      <c r="A487">
        <v>2015</v>
      </c>
      <c r="B487" t="s">
        <v>13</v>
      </c>
      <c r="C487" t="s">
        <v>16</v>
      </c>
      <c r="D487" t="s">
        <v>9</v>
      </c>
      <c r="E487">
        <v>998</v>
      </c>
    </row>
    <row r="488" spans="1:5" x14ac:dyDescent="0.2">
      <c r="A488">
        <v>2015</v>
      </c>
      <c r="B488" t="s">
        <v>13</v>
      </c>
      <c r="C488" t="s">
        <v>8</v>
      </c>
      <c r="D488" t="s">
        <v>9</v>
      </c>
      <c r="E488">
        <v>241</v>
      </c>
    </row>
    <row r="489" spans="1:5" x14ac:dyDescent="0.2">
      <c r="A489">
        <v>2015</v>
      </c>
      <c r="B489" t="s">
        <v>13</v>
      </c>
      <c r="C489" t="s">
        <v>8</v>
      </c>
      <c r="D489" t="s">
        <v>7</v>
      </c>
      <c r="E489">
        <v>22</v>
      </c>
    </row>
    <row r="490" spans="1:5" x14ac:dyDescent="0.2">
      <c r="A490">
        <v>2015</v>
      </c>
      <c r="B490" t="s">
        <v>13</v>
      </c>
      <c r="C490" t="s">
        <v>16</v>
      </c>
      <c r="D490" t="s">
        <v>7</v>
      </c>
      <c r="E490">
        <v>814</v>
      </c>
    </row>
    <row r="491" spans="1:5" x14ac:dyDescent="0.2">
      <c r="A491">
        <v>2015</v>
      </c>
      <c r="B491" t="s">
        <v>13</v>
      </c>
      <c r="C491" t="s">
        <v>10</v>
      </c>
      <c r="D491" t="s">
        <v>15</v>
      </c>
      <c r="E491">
        <v>3</v>
      </c>
    </row>
    <row r="492" spans="1:5" x14ac:dyDescent="0.2">
      <c r="A492">
        <v>2016</v>
      </c>
      <c r="B492" t="s">
        <v>13</v>
      </c>
      <c r="C492" t="s">
        <v>8</v>
      </c>
      <c r="D492" t="s">
        <v>12</v>
      </c>
      <c r="E492">
        <v>195</v>
      </c>
    </row>
    <row r="493" spans="1:5" x14ac:dyDescent="0.2">
      <c r="A493">
        <v>2016</v>
      </c>
      <c r="B493" t="s">
        <v>13</v>
      </c>
      <c r="C493" t="s">
        <v>10</v>
      </c>
      <c r="D493" t="s">
        <v>12</v>
      </c>
      <c r="E493">
        <v>158</v>
      </c>
    </row>
    <row r="494" spans="1:5" x14ac:dyDescent="0.2">
      <c r="A494">
        <v>2016</v>
      </c>
      <c r="B494" t="s">
        <v>13</v>
      </c>
      <c r="C494" t="s">
        <v>20</v>
      </c>
      <c r="D494" t="s">
        <v>11</v>
      </c>
      <c r="E494">
        <v>0</v>
      </c>
    </row>
    <row r="495" spans="1:5" x14ac:dyDescent="0.2">
      <c r="A495">
        <v>2016</v>
      </c>
      <c r="B495" t="s">
        <v>13</v>
      </c>
      <c r="C495" t="s">
        <v>16</v>
      </c>
      <c r="D495" t="s">
        <v>14</v>
      </c>
      <c r="E495">
        <v>202</v>
      </c>
    </row>
    <row r="496" spans="1:5" x14ac:dyDescent="0.2">
      <c r="A496">
        <v>2016</v>
      </c>
      <c r="B496" t="s">
        <v>13</v>
      </c>
      <c r="C496" t="s">
        <v>6</v>
      </c>
      <c r="D496" t="s">
        <v>14</v>
      </c>
      <c r="E496">
        <v>47</v>
      </c>
    </row>
    <row r="497" spans="1:5" x14ac:dyDescent="0.2">
      <c r="A497">
        <v>2016</v>
      </c>
      <c r="B497" t="s">
        <v>13</v>
      </c>
      <c r="C497" t="s">
        <v>6</v>
      </c>
      <c r="D497" t="s">
        <v>7</v>
      </c>
      <c r="E497">
        <v>1284</v>
      </c>
    </row>
    <row r="498" spans="1:5" x14ac:dyDescent="0.2">
      <c r="A498">
        <v>2016</v>
      </c>
      <c r="B498" t="s">
        <v>13</v>
      </c>
      <c r="C498" t="s">
        <v>8</v>
      </c>
      <c r="D498" t="s">
        <v>7</v>
      </c>
      <c r="E498">
        <v>35</v>
      </c>
    </row>
    <row r="499" spans="1:5" x14ac:dyDescent="0.2">
      <c r="A499">
        <v>2016</v>
      </c>
      <c r="B499" t="s">
        <v>13</v>
      </c>
      <c r="C499" t="s">
        <v>10</v>
      </c>
      <c r="D499" t="s">
        <v>7</v>
      </c>
      <c r="E499">
        <v>58</v>
      </c>
    </row>
    <row r="500" spans="1:5" x14ac:dyDescent="0.2">
      <c r="A500">
        <v>2017</v>
      </c>
      <c r="B500" t="s">
        <v>13</v>
      </c>
      <c r="C500" t="s">
        <v>6</v>
      </c>
      <c r="D500" t="s">
        <v>11</v>
      </c>
      <c r="E500">
        <v>0</v>
      </c>
    </row>
    <row r="501" spans="1:5" x14ac:dyDescent="0.2">
      <c r="A501">
        <v>2017</v>
      </c>
      <c r="B501" t="s">
        <v>13</v>
      </c>
      <c r="C501" t="s">
        <v>8</v>
      </c>
      <c r="D501" t="s">
        <v>14</v>
      </c>
      <c r="E501">
        <v>2</v>
      </c>
    </row>
    <row r="502" spans="1:5" x14ac:dyDescent="0.2">
      <c r="A502">
        <v>2017</v>
      </c>
      <c r="B502" t="s">
        <v>13</v>
      </c>
      <c r="C502" t="s">
        <v>8</v>
      </c>
      <c r="D502" t="s">
        <v>12</v>
      </c>
      <c r="E502">
        <v>257</v>
      </c>
    </row>
    <row r="503" spans="1:5" x14ac:dyDescent="0.2">
      <c r="A503">
        <v>2017</v>
      </c>
      <c r="B503" t="s">
        <v>13</v>
      </c>
      <c r="C503" t="s">
        <v>10</v>
      </c>
      <c r="D503" t="s">
        <v>15</v>
      </c>
      <c r="E503">
        <v>32</v>
      </c>
    </row>
    <row r="504" spans="1:5" x14ac:dyDescent="0.2">
      <c r="A504">
        <v>2017</v>
      </c>
      <c r="B504" t="s">
        <v>13</v>
      </c>
      <c r="C504" t="s">
        <v>10</v>
      </c>
      <c r="D504" t="s">
        <v>14</v>
      </c>
      <c r="E504">
        <v>161</v>
      </c>
    </row>
    <row r="505" spans="1:5" x14ac:dyDescent="0.2">
      <c r="A505">
        <v>2017</v>
      </c>
      <c r="B505" t="s">
        <v>13</v>
      </c>
      <c r="C505" t="s">
        <v>10</v>
      </c>
      <c r="D505" t="s">
        <v>11</v>
      </c>
      <c r="E505">
        <v>0</v>
      </c>
    </row>
    <row r="506" spans="1:5" x14ac:dyDescent="0.2">
      <c r="A506">
        <v>2018</v>
      </c>
      <c r="B506" t="s">
        <v>13</v>
      </c>
      <c r="C506" t="s">
        <v>8</v>
      </c>
      <c r="D506" t="s">
        <v>12</v>
      </c>
      <c r="E506">
        <v>253</v>
      </c>
    </row>
    <row r="507" spans="1:5" x14ac:dyDescent="0.2">
      <c r="A507">
        <v>2018</v>
      </c>
      <c r="B507" t="s">
        <v>13</v>
      </c>
      <c r="C507" t="s">
        <v>8</v>
      </c>
      <c r="D507" t="s">
        <v>9</v>
      </c>
      <c r="E507">
        <v>579</v>
      </c>
    </row>
    <row r="508" spans="1:5" x14ac:dyDescent="0.2">
      <c r="A508">
        <v>2018</v>
      </c>
      <c r="B508" t="s">
        <v>13</v>
      </c>
      <c r="C508" t="s">
        <v>8</v>
      </c>
      <c r="D508" t="s">
        <v>11</v>
      </c>
      <c r="E508">
        <v>0</v>
      </c>
    </row>
    <row r="509" spans="1:5" x14ac:dyDescent="0.2">
      <c r="A509">
        <v>2018</v>
      </c>
      <c r="B509" t="s">
        <v>13</v>
      </c>
      <c r="C509" t="s">
        <v>20</v>
      </c>
      <c r="D509" t="s">
        <v>11</v>
      </c>
      <c r="E509">
        <v>0</v>
      </c>
    </row>
    <row r="510" spans="1:5" x14ac:dyDescent="0.2">
      <c r="A510">
        <v>2018</v>
      </c>
      <c r="B510" t="s">
        <v>13</v>
      </c>
      <c r="C510" t="s">
        <v>20</v>
      </c>
      <c r="D510" t="s">
        <v>12</v>
      </c>
      <c r="E510">
        <v>849</v>
      </c>
    </row>
    <row r="511" spans="1:5" x14ac:dyDescent="0.2">
      <c r="A511">
        <v>2018</v>
      </c>
      <c r="B511" t="s">
        <v>13</v>
      </c>
      <c r="C511" t="s">
        <v>20</v>
      </c>
      <c r="D511" t="s">
        <v>7</v>
      </c>
      <c r="E511">
        <v>1102</v>
      </c>
    </row>
    <row r="512" spans="1:5" x14ac:dyDescent="0.2">
      <c r="A512">
        <v>2010</v>
      </c>
      <c r="B512" t="s">
        <v>13</v>
      </c>
      <c r="C512" t="s">
        <v>6</v>
      </c>
      <c r="D512" t="s">
        <v>7</v>
      </c>
      <c r="E512">
        <v>433</v>
      </c>
    </row>
    <row r="513" spans="1:5" x14ac:dyDescent="0.2">
      <c r="A513">
        <v>2010</v>
      </c>
      <c r="B513" t="s">
        <v>13</v>
      </c>
      <c r="C513" t="s">
        <v>8</v>
      </c>
      <c r="D513" t="s">
        <v>11</v>
      </c>
      <c r="E513">
        <v>0</v>
      </c>
    </row>
    <row r="514" spans="1:5" x14ac:dyDescent="0.2">
      <c r="A514">
        <v>2010</v>
      </c>
      <c r="B514" t="s">
        <v>13</v>
      </c>
      <c r="C514" t="s">
        <v>8</v>
      </c>
      <c r="D514" t="s">
        <v>7</v>
      </c>
      <c r="E514">
        <v>2</v>
      </c>
    </row>
    <row r="515" spans="1:5" x14ac:dyDescent="0.2">
      <c r="A515">
        <v>2010</v>
      </c>
      <c r="B515" t="s">
        <v>13</v>
      </c>
      <c r="C515" t="s">
        <v>10</v>
      </c>
      <c r="D515" t="s">
        <v>14</v>
      </c>
      <c r="E515">
        <v>162</v>
      </c>
    </row>
    <row r="516" spans="1:5" x14ac:dyDescent="0.2">
      <c r="A516">
        <v>2010</v>
      </c>
      <c r="B516" t="s">
        <v>13</v>
      </c>
      <c r="C516" t="s">
        <v>20</v>
      </c>
      <c r="D516" t="s">
        <v>9</v>
      </c>
      <c r="E516">
        <v>669</v>
      </c>
    </row>
    <row r="517" spans="1:5" x14ac:dyDescent="0.2">
      <c r="A517">
        <v>2010</v>
      </c>
      <c r="B517" t="s">
        <v>13</v>
      </c>
      <c r="C517" t="s">
        <v>20</v>
      </c>
      <c r="D517" t="s">
        <v>7</v>
      </c>
      <c r="E517">
        <v>747</v>
      </c>
    </row>
    <row r="518" spans="1:5" x14ac:dyDescent="0.2">
      <c r="A518">
        <v>2011</v>
      </c>
      <c r="B518" t="s">
        <v>13</v>
      </c>
      <c r="C518" t="s">
        <v>20</v>
      </c>
      <c r="D518" t="s">
        <v>9</v>
      </c>
      <c r="E518">
        <v>969</v>
      </c>
    </row>
    <row r="519" spans="1:5" x14ac:dyDescent="0.2">
      <c r="A519">
        <v>2011</v>
      </c>
      <c r="B519" t="s">
        <v>13</v>
      </c>
      <c r="C519" t="s">
        <v>20</v>
      </c>
      <c r="D519" t="s">
        <v>11</v>
      </c>
      <c r="E519">
        <v>0</v>
      </c>
    </row>
    <row r="520" spans="1:5" x14ac:dyDescent="0.2">
      <c r="A520">
        <v>2011</v>
      </c>
      <c r="B520" t="s">
        <v>13</v>
      </c>
      <c r="C520" t="s">
        <v>20</v>
      </c>
      <c r="D520" t="s">
        <v>14</v>
      </c>
      <c r="E520">
        <v>1201</v>
      </c>
    </row>
    <row r="521" spans="1:5" x14ac:dyDescent="0.2">
      <c r="A521">
        <v>2011</v>
      </c>
      <c r="B521" t="s">
        <v>13</v>
      </c>
      <c r="C521" t="s">
        <v>20</v>
      </c>
      <c r="D521" t="s">
        <v>15</v>
      </c>
      <c r="E521">
        <v>674</v>
      </c>
    </row>
    <row r="522" spans="1:5" x14ac:dyDescent="0.2">
      <c r="A522">
        <v>2011</v>
      </c>
      <c r="B522" t="s">
        <v>13</v>
      </c>
      <c r="C522" t="s">
        <v>16</v>
      </c>
      <c r="D522" t="s">
        <v>15</v>
      </c>
      <c r="E522">
        <v>665</v>
      </c>
    </row>
    <row r="523" spans="1:5" x14ac:dyDescent="0.2">
      <c r="A523">
        <v>2012</v>
      </c>
      <c r="B523" t="s">
        <v>13</v>
      </c>
      <c r="C523" t="s">
        <v>8</v>
      </c>
      <c r="D523" t="s">
        <v>9</v>
      </c>
      <c r="E523">
        <v>125</v>
      </c>
    </row>
    <row r="524" spans="1:5" x14ac:dyDescent="0.2">
      <c r="A524">
        <v>2012</v>
      </c>
      <c r="B524" t="s">
        <v>13</v>
      </c>
      <c r="C524" t="s">
        <v>8</v>
      </c>
      <c r="D524" t="s">
        <v>7</v>
      </c>
      <c r="E524">
        <v>7</v>
      </c>
    </row>
    <row r="525" spans="1:5" x14ac:dyDescent="0.2">
      <c r="A525">
        <v>2012</v>
      </c>
      <c r="B525" t="s">
        <v>13</v>
      </c>
      <c r="C525" t="s">
        <v>20</v>
      </c>
      <c r="D525" t="s">
        <v>12</v>
      </c>
      <c r="E525">
        <v>949</v>
      </c>
    </row>
    <row r="526" spans="1:5" x14ac:dyDescent="0.2">
      <c r="A526">
        <v>2012</v>
      </c>
      <c r="B526" t="s">
        <v>13</v>
      </c>
      <c r="C526" t="s">
        <v>16</v>
      </c>
      <c r="D526" t="s">
        <v>9</v>
      </c>
      <c r="E526">
        <v>673</v>
      </c>
    </row>
    <row r="527" spans="1:5" x14ac:dyDescent="0.2">
      <c r="A527">
        <v>2012</v>
      </c>
      <c r="B527" t="s">
        <v>13</v>
      </c>
      <c r="C527" t="s">
        <v>16</v>
      </c>
      <c r="D527" t="s">
        <v>11</v>
      </c>
      <c r="E527">
        <v>0</v>
      </c>
    </row>
    <row r="528" spans="1:5" x14ac:dyDescent="0.2">
      <c r="A528">
        <v>2013</v>
      </c>
      <c r="B528" t="s">
        <v>13</v>
      </c>
      <c r="C528" t="s">
        <v>6</v>
      </c>
      <c r="D528" t="s">
        <v>15</v>
      </c>
      <c r="E528">
        <v>428</v>
      </c>
    </row>
    <row r="529" spans="1:5" x14ac:dyDescent="0.2">
      <c r="A529">
        <v>2013</v>
      </c>
      <c r="B529" t="s">
        <v>13</v>
      </c>
      <c r="C529" t="s">
        <v>8</v>
      </c>
      <c r="D529" t="s">
        <v>11</v>
      </c>
      <c r="E529">
        <v>0</v>
      </c>
    </row>
    <row r="530" spans="1:5" x14ac:dyDescent="0.2">
      <c r="A530">
        <v>2013</v>
      </c>
      <c r="B530" t="s">
        <v>13</v>
      </c>
      <c r="C530" t="s">
        <v>8</v>
      </c>
      <c r="D530" t="s">
        <v>14</v>
      </c>
      <c r="E530">
        <v>1</v>
      </c>
    </row>
    <row r="531" spans="1:5" x14ac:dyDescent="0.2">
      <c r="A531">
        <v>2013</v>
      </c>
      <c r="B531" t="s">
        <v>13</v>
      </c>
      <c r="C531" t="s">
        <v>8</v>
      </c>
      <c r="D531" t="s">
        <v>9</v>
      </c>
      <c r="E531">
        <v>147</v>
      </c>
    </row>
    <row r="532" spans="1:5" x14ac:dyDescent="0.2">
      <c r="A532">
        <v>2013</v>
      </c>
      <c r="B532" t="s">
        <v>13</v>
      </c>
      <c r="C532" t="s">
        <v>10</v>
      </c>
      <c r="D532" t="s">
        <v>12</v>
      </c>
      <c r="E532">
        <v>118</v>
      </c>
    </row>
    <row r="533" spans="1:5" x14ac:dyDescent="0.2">
      <c r="A533">
        <v>2013</v>
      </c>
      <c r="B533" t="s">
        <v>13</v>
      </c>
      <c r="C533" t="s">
        <v>20</v>
      </c>
      <c r="D533" t="s">
        <v>7</v>
      </c>
      <c r="E533">
        <v>889</v>
      </c>
    </row>
    <row r="534" spans="1:5" x14ac:dyDescent="0.2">
      <c r="A534">
        <v>2013</v>
      </c>
      <c r="B534" t="s">
        <v>13</v>
      </c>
      <c r="C534" t="s">
        <v>20</v>
      </c>
      <c r="D534" t="s">
        <v>15</v>
      </c>
      <c r="E534">
        <v>682</v>
      </c>
    </row>
    <row r="535" spans="1:5" x14ac:dyDescent="0.2">
      <c r="A535">
        <v>2014</v>
      </c>
      <c r="B535" t="s">
        <v>13</v>
      </c>
      <c r="C535" t="s">
        <v>6</v>
      </c>
      <c r="D535" t="s">
        <v>11</v>
      </c>
      <c r="E535">
        <v>0</v>
      </c>
    </row>
    <row r="536" spans="1:5" x14ac:dyDescent="0.2">
      <c r="A536">
        <v>2014</v>
      </c>
      <c r="B536" t="s">
        <v>13</v>
      </c>
      <c r="C536" t="s">
        <v>6</v>
      </c>
      <c r="D536" t="s">
        <v>9</v>
      </c>
      <c r="E536">
        <v>1637</v>
      </c>
    </row>
    <row r="537" spans="1:5" x14ac:dyDescent="0.2">
      <c r="A537">
        <v>2014</v>
      </c>
      <c r="B537" t="s">
        <v>13</v>
      </c>
      <c r="C537" t="s">
        <v>8</v>
      </c>
      <c r="D537" t="s">
        <v>14</v>
      </c>
      <c r="E537">
        <v>2</v>
      </c>
    </row>
    <row r="538" spans="1:5" x14ac:dyDescent="0.2">
      <c r="A538">
        <v>2014</v>
      </c>
      <c r="B538" t="s">
        <v>13</v>
      </c>
      <c r="C538" t="s">
        <v>10</v>
      </c>
      <c r="D538" t="s">
        <v>7</v>
      </c>
      <c r="E538">
        <v>33</v>
      </c>
    </row>
    <row r="539" spans="1:5" x14ac:dyDescent="0.2">
      <c r="A539">
        <v>2014</v>
      </c>
      <c r="B539" t="s">
        <v>13</v>
      </c>
      <c r="C539" t="s">
        <v>20</v>
      </c>
      <c r="D539" t="s">
        <v>11</v>
      </c>
      <c r="E539">
        <v>0</v>
      </c>
    </row>
    <row r="540" spans="1:5" x14ac:dyDescent="0.2">
      <c r="A540">
        <v>2014</v>
      </c>
      <c r="B540" t="s">
        <v>13</v>
      </c>
      <c r="C540" t="s">
        <v>20</v>
      </c>
      <c r="D540" t="s">
        <v>9</v>
      </c>
      <c r="E540">
        <v>1635</v>
      </c>
    </row>
    <row r="541" spans="1:5" x14ac:dyDescent="0.2">
      <c r="A541">
        <v>2015</v>
      </c>
      <c r="B541" t="s">
        <v>13</v>
      </c>
      <c r="C541" t="s">
        <v>20</v>
      </c>
      <c r="D541" t="s">
        <v>12</v>
      </c>
      <c r="E541">
        <v>1067</v>
      </c>
    </row>
    <row r="542" spans="1:5" x14ac:dyDescent="0.2">
      <c r="A542">
        <v>2015</v>
      </c>
      <c r="B542" t="s">
        <v>13</v>
      </c>
      <c r="C542" t="s">
        <v>16</v>
      </c>
      <c r="D542" t="s">
        <v>12</v>
      </c>
      <c r="E542">
        <v>410</v>
      </c>
    </row>
    <row r="543" spans="1:5" x14ac:dyDescent="0.2">
      <c r="A543">
        <v>2015</v>
      </c>
      <c r="B543" t="s">
        <v>13</v>
      </c>
      <c r="C543" t="s">
        <v>16</v>
      </c>
      <c r="D543" t="s">
        <v>11</v>
      </c>
      <c r="E543">
        <v>0</v>
      </c>
    </row>
    <row r="544" spans="1:5" x14ac:dyDescent="0.2">
      <c r="A544">
        <v>2015</v>
      </c>
      <c r="B544" t="s">
        <v>13</v>
      </c>
      <c r="C544" t="s">
        <v>20</v>
      </c>
      <c r="D544" t="s">
        <v>14</v>
      </c>
      <c r="E544">
        <v>733</v>
      </c>
    </row>
    <row r="545" spans="1:5" x14ac:dyDescent="0.2">
      <c r="A545">
        <v>2015</v>
      </c>
      <c r="B545" t="s">
        <v>13</v>
      </c>
      <c r="C545" t="s">
        <v>6</v>
      </c>
      <c r="D545" t="s">
        <v>9</v>
      </c>
      <c r="E545">
        <v>1675</v>
      </c>
    </row>
    <row r="546" spans="1:5" x14ac:dyDescent="0.2">
      <c r="A546">
        <v>2015</v>
      </c>
      <c r="B546" t="s">
        <v>13</v>
      </c>
      <c r="C546" t="s">
        <v>16</v>
      </c>
      <c r="D546" t="s">
        <v>9</v>
      </c>
      <c r="E546">
        <v>1218</v>
      </c>
    </row>
    <row r="547" spans="1:5" x14ac:dyDescent="0.2">
      <c r="A547">
        <v>2015</v>
      </c>
      <c r="B547" t="s">
        <v>13</v>
      </c>
      <c r="C547" t="s">
        <v>20</v>
      </c>
      <c r="D547" t="s">
        <v>7</v>
      </c>
      <c r="E547">
        <v>957</v>
      </c>
    </row>
    <row r="548" spans="1:5" x14ac:dyDescent="0.2">
      <c r="A548">
        <v>2016</v>
      </c>
      <c r="B548" t="s">
        <v>13</v>
      </c>
      <c r="C548" t="s">
        <v>6</v>
      </c>
      <c r="D548" t="s">
        <v>12</v>
      </c>
      <c r="E548">
        <v>788</v>
      </c>
    </row>
    <row r="549" spans="1:5" x14ac:dyDescent="0.2">
      <c r="A549">
        <v>2016</v>
      </c>
      <c r="B549" t="s">
        <v>13</v>
      </c>
      <c r="C549" t="s">
        <v>8</v>
      </c>
      <c r="D549" t="s">
        <v>11</v>
      </c>
      <c r="E549">
        <v>0</v>
      </c>
    </row>
    <row r="550" spans="1:5" x14ac:dyDescent="0.2">
      <c r="A550">
        <v>2016</v>
      </c>
      <c r="B550" t="s">
        <v>13</v>
      </c>
      <c r="C550" t="s">
        <v>20</v>
      </c>
      <c r="D550" t="s">
        <v>14</v>
      </c>
      <c r="E550">
        <v>560</v>
      </c>
    </row>
    <row r="551" spans="1:5" x14ac:dyDescent="0.2">
      <c r="A551">
        <v>2016</v>
      </c>
      <c r="B551" t="s">
        <v>13</v>
      </c>
      <c r="C551" t="s">
        <v>8</v>
      </c>
      <c r="D551" t="s">
        <v>9</v>
      </c>
      <c r="E551">
        <v>353</v>
      </c>
    </row>
    <row r="552" spans="1:5" x14ac:dyDescent="0.2">
      <c r="A552">
        <v>2016</v>
      </c>
      <c r="B552" t="s">
        <v>13</v>
      </c>
      <c r="C552" t="s">
        <v>8</v>
      </c>
      <c r="D552" t="s">
        <v>15</v>
      </c>
      <c r="E552">
        <v>25</v>
      </c>
    </row>
    <row r="553" spans="1:5" x14ac:dyDescent="0.2">
      <c r="A553">
        <v>2016</v>
      </c>
      <c r="B553" t="s">
        <v>13</v>
      </c>
      <c r="C553" t="s">
        <v>10</v>
      </c>
      <c r="D553" t="s">
        <v>15</v>
      </c>
      <c r="E553">
        <v>12</v>
      </c>
    </row>
    <row r="554" spans="1:5" x14ac:dyDescent="0.2">
      <c r="A554">
        <v>2016</v>
      </c>
      <c r="B554" t="s">
        <v>13</v>
      </c>
      <c r="C554" t="s">
        <v>20</v>
      </c>
      <c r="D554" t="s">
        <v>15</v>
      </c>
      <c r="E554">
        <v>619</v>
      </c>
    </row>
    <row r="555" spans="1:5" x14ac:dyDescent="0.2">
      <c r="A555">
        <v>2017</v>
      </c>
      <c r="B555" t="s">
        <v>13</v>
      </c>
      <c r="C555" t="s">
        <v>8</v>
      </c>
      <c r="D555" t="s">
        <v>7</v>
      </c>
      <c r="E555">
        <v>104</v>
      </c>
    </row>
    <row r="556" spans="1:5" x14ac:dyDescent="0.2">
      <c r="A556">
        <v>2017</v>
      </c>
      <c r="B556" t="s">
        <v>13</v>
      </c>
      <c r="C556" t="s">
        <v>8</v>
      </c>
      <c r="D556" t="s">
        <v>11</v>
      </c>
      <c r="E556">
        <v>0</v>
      </c>
    </row>
    <row r="557" spans="1:5" x14ac:dyDescent="0.2">
      <c r="A557">
        <v>2017</v>
      </c>
      <c r="B557" t="s">
        <v>13</v>
      </c>
      <c r="C557" t="s">
        <v>20</v>
      </c>
      <c r="D557" t="s">
        <v>14</v>
      </c>
      <c r="E557">
        <v>618</v>
      </c>
    </row>
    <row r="558" spans="1:5" x14ac:dyDescent="0.2">
      <c r="A558">
        <v>2017</v>
      </c>
      <c r="B558" t="s">
        <v>13</v>
      </c>
      <c r="C558" t="s">
        <v>20</v>
      </c>
      <c r="D558" t="s">
        <v>11</v>
      </c>
      <c r="E558">
        <v>0</v>
      </c>
    </row>
    <row r="559" spans="1:5" x14ac:dyDescent="0.2">
      <c r="A559">
        <v>2017</v>
      </c>
      <c r="B559" t="s">
        <v>13</v>
      </c>
      <c r="C559" t="s">
        <v>20</v>
      </c>
      <c r="D559" t="s">
        <v>15</v>
      </c>
      <c r="E559">
        <v>671</v>
      </c>
    </row>
    <row r="560" spans="1:5" x14ac:dyDescent="0.2">
      <c r="A560">
        <v>2017</v>
      </c>
      <c r="B560" t="s">
        <v>13</v>
      </c>
      <c r="C560" t="s">
        <v>20</v>
      </c>
      <c r="D560" t="s">
        <v>12</v>
      </c>
      <c r="E560">
        <v>1038</v>
      </c>
    </row>
    <row r="561" spans="1:5" x14ac:dyDescent="0.2">
      <c r="A561">
        <v>2017</v>
      </c>
      <c r="B561" t="s">
        <v>13</v>
      </c>
      <c r="C561" t="s">
        <v>20</v>
      </c>
      <c r="D561" t="s">
        <v>9</v>
      </c>
      <c r="E561">
        <v>2249</v>
      </c>
    </row>
    <row r="562" spans="1:5" x14ac:dyDescent="0.2">
      <c r="A562">
        <v>2017</v>
      </c>
      <c r="B562" t="s">
        <v>13</v>
      </c>
      <c r="C562" t="s">
        <v>16</v>
      </c>
      <c r="D562" t="s">
        <v>15</v>
      </c>
      <c r="E562">
        <v>577</v>
      </c>
    </row>
    <row r="563" spans="1:5" x14ac:dyDescent="0.2">
      <c r="A563">
        <v>2017</v>
      </c>
      <c r="B563" t="s">
        <v>13</v>
      </c>
      <c r="C563" t="s">
        <v>16</v>
      </c>
      <c r="D563" t="s">
        <v>11</v>
      </c>
      <c r="E563">
        <v>0</v>
      </c>
    </row>
    <row r="564" spans="1:5" x14ac:dyDescent="0.2">
      <c r="A564">
        <v>2018</v>
      </c>
      <c r="B564" t="s">
        <v>13</v>
      </c>
      <c r="C564" t="s">
        <v>6</v>
      </c>
      <c r="D564" t="s">
        <v>14</v>
      </c>
      <c r="E564">
        <v>61</v>
      </c>
    </row>
    <row r="565" spans="1:5" x14ac:dyDescent="0.2">
      <c r="A565">
        <v>2018</v>
      </c>
      <c r="B565" t="s">
        <v>13</v>
      </c>
      <c r="C565" t="s">
        <v>6</v>
      </c>
      <c r="D565" t="s">
        <v>7</v>
      </c>
      <c r="E565">
        <v>1583</v>
      </c>
    </row>
    <row r="566" spans="1:5" x14ac:dyDescent="0.2">
      <c r="A566">
        <v>2018</v>
      </c>
      <c r="B566" t="s">
        <v>13</v>
      </c>
      <c r="C566" t="s">
        <v>10</v>
      </c>
      <c r="D566" t="s">
        <v>15</v>
      </c>
      <c r="E566">
        <v>60</v>
      </c>
    </row>
    <row r="567" spans="1:5" x14ac:dyDescent="0.2">
      <c r="A567">
        <v>2018</v>
      </c>
      <c r="B567" t="s">
        <v>13</v>
      </c>
      <c r="C567" t="s">
        <v>10</v>
      </c>
      <c r="D567" t="s">
        <v>12</v>
      </c>
      <c r="E567">
        <v>133</v>
      </c>
    </row>
    <row r="568" spans="1:5" x14ac:dyDescent="0.2">
      <c r="A568">
        <v>2018</v>
      </c>
      <c r="B568" t="s">
        <v>13</v>
      </c>
      <c r="C568" t="s">
        <v>20</v>
      </c>
      <c r="D568" t="s">
        <v>9</v>
      </c>
      <c r="E568">
        <v>2239</v>
      </c>
    </row>
    <row r="569" spans="1:5" x14ac:dyDescent="0.2">
      <c r="A569">
        <v>2018</v>
      </c>
      <c r="B569" t="s">
        <v>13</v>
      </c>
      <c r="C569" t="s">
        <v>16</v>
      </c>
      <c r="D569" t="s">
        <v>11</v>
      </c>
      <c r="E569">
        <v>0</v>
      </c>
    </row>
  </sheetData>
  <autoFilter ref="A1:E569" xr:uid="{F2926CF7-F1ED-E840-8956-0BA066A3E40D}">
    <sortState xmlns:xlrd2="http://schemas.microsoft.com/office/spreadsheetml/2017/richdata2" ref="A2:E569">
      <sortCondition ref="B1:B569"/>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00231-13EB-FE47-AA4A-81E81314B7B2}">
  <dimension ref="A1:P35"/>
  <sheetViews>
    <sheetView tabSelected="1" workbookViewId="0">
      <selection activeCell="Q20" sqref="Q20"/>
    </sheetView>
  </sheetViews>
  <sheetFormatPr baseColWidth="10" defaultRowHeight="16" x14ac:dyDescent="0.2"/>
  <cols>
    <col min="1" max="1" width="14.83203125" customWidth="1"/>
    <col min="6" max="6" width="23.5" bestFit="1" customWidth="1"/>
    <col min="7" max="7" width="14.83203125" bestFit="1" customWidth="1"/>
    <col min="9" max="9" width="14.5" bestFit="1" customWidth="1"/>
    <col min="10" max="15" width="10" customWidth="1"/>
  </cols>
  <sheetData>
    <row r="1" spans="1:15" x14ac:dyDescent="0.2">
      <c r="I1" s="8" t="s">
        <v>29</v>
      </c>
      <c r="J1" s="22" t="s">
        <v>43</v>
      </c>
      <c r="K1" s="22"/>
      <c r="L1" s="22"/>
      <c r="M1" s="22"/>
      <c r="N1" s="22"/>
      <c r="O1" s="22"/>
    </row>
    <row r="2" spans="1:15" ht="51" x14ac:dyDescent="0.2">
      <c r="B2" s="24" t="s">
        <v>21</v>
      </c>
      <c r="C2" s="24"/>
      <c r="D2" s="24"/>
      <c r="F2" s="9" t="s">
        <v>43</v>
      </c>
      <c r="G2" s="9" t="s">
        <v>29</v>
      </c>
      <c r="I2" s="10" t="s">
        <v>3</v>
      </c>
      <c r="J2" s="10" t="s">
        <v>6</v>
      </c>
      <c r="K2" s="10" t="s">
        <v>18</v>
      </c>
      <c r="L2" s="10" t="s">
        <v>8</v>
      </c>
      <c r="M2" s="10" t="s">
        <v>10</v>
      </c>
      <c r="N2" s="10" t="s">
        <v>20</v>
      </c>
      <c r="O2" s="10" t="s">
        <v>16</v>
      </c>
    </row>
    <row r="3" spans="1:15" x14ac:dyDescent="0.2">
      <c r="B3" s="16" t="s">
        <v>42</v>
      </c>
      <c r="C3" s="16" t="s">
        <v>48</v>
      </c>
      <c r="D3" s="16" t="s">
        <v>49</v>
      </c>
      <c r="F3" s="8" t="s">
        <v>6</v>
      </c>
      <c r="G3" s="19">
        <f>AVERAGEIF(données!$C$2:$C$569,analyse!F3,données!$E$2:$E$569)</f>
        <v>2383.037037037037</v>
      </c>
      <c r="I3" s="5" t="s">
        <v>11</v>
      </c>
      <c r="J3" s="20">
        <f>IFERROR(AVERAGEIFS(données!$E$2:$E$569,données!$D$2:$D$569,analyse!$I3,données!$C$2:$C$569,analyse!J$2),"")</f>
        <v>0</v>
      </c>
      <c r="K3" s="20" t="str">
        <f>IFERROR(AVERAGEIFS(données!$E$2:$E$569,données!$D$2:$D$569,analyse!$I3,données!$C$2:$C$569,analyse!K$2),"")</f>
        <v/>
      </c>
      <c r="L3" s="20">
        <f>IFERROR(AVERAGEIFS(données!$E$2:$E$569,données!$D$2:$D$569,analyse!$I3,données!$C$2:$C$569,analyse!L$2),"")</f>
        <v>0</v>
      </c>
      <c r="M3" s="20">
        <f>IFERROR(AVERAGEIFS(données!$E$2:$E$569,données!$D$2:$D$569,analyse!$I3,données!$C$2:$C$569,analyse!M$2),"")</f>
        <v>0</v>
      </c>
      <c r="N3" s="20">
        <f>IFERROR(AVERAGEIFS(données!$E$2:$E$569,données!$D$2:$D$569,analyse!$I3,données!$C$2:$C$569,analyse!N$2),"")</f>
        <v>0.3888888888888889</v>
      </c>
      <c r="O3" s="20">
        <f>IFERROR(AVERAGEIFS(données!$E$2:$E$569,données!$D$2:$D$569,analyse!$I3,données!$C$2:$C$569,analyse!O$2),"")</f>
        <v>0</v>
      </c>
    </row>
    <row r="4" spans="1:15" x14ac:dyDescent="0.2">
      <c r="B4" s="8">
        <v>2010</v>
      </c>
      <c r="C4" s="19">
        <f>SUMIF(données!$A$1:$A$569,analyse!$B4,données!$E$1:$E$569)</f>
        <v>154933</v>
      </c>
      <c r="D4" s="4">
        <f>RANK(C4,C$4:C$12)</f>
        <v>3</v>
      </c>
      <c r="F4" s="8" t="s">
        <v>18</v>
      </c>
      <c r="G4" s="19">
        <f>AVERAGEIF(données!$C$2:$C$569,analyse!F4,données!$E$2:$E$569)</f>
        <v>408.5151515151515</v>
      </c>
      <c r="I4" s="5" t="s">
        <v>14</v>
      </c>
      <c r="J4" s="20">
        <f>IFERROR(AVERAGEIFS(données!$E$2:$E$569,données!$D$2:$D$569,analyse!$I4,données!$C$2:$C$569,analyse!J$2),"")</f>
        <v>111.94444444444444</v>
      </c>
      <c r="K4" s="20" t="str">
        <f>IFERROR(AVERAGEIFS(données!$E$2:$E$569,données!$D$2:$D$569,analyse!$I4,données!$C$2:$C$569,analyse!K$2),"")</f>
        <v/>
      </c>
      <c r="L4" s="20">
        <f>IFERROR(AVERAGEIFS(données!$E$2:$E$569,données!$D$2:$D$569,analyse!$I4,données!$C$2:$C$569,analyse!L$2),"")</f>
        <v>238.05555555555554</v>
      </c>
      <c r="M4" s="20">
        <f>IFERROR(AVERAGEIFS(données!$E$2:$E$569,données!$D$2:$D$569,analyse!$I4,données!$C$2:$C$569,analyse!M$2),"")</f>
        <v>166</v>
      </c>
      <c r="N4" s="20">
        <f>IFERROR(AVERAGEIFS(données!$E$2:$E$569,données!$D$2:$D$569,analyse!$I4,données!$C$2:$C$569,analyse!N$2),"")</f>
        <v>2383.7222222222222</v>
      </c>
      <c r="O4" s="20">
        <f>IFERROR(AVERAGEIFS(données!$E$2:$E$569,données!$D$2:$D$569,analyse!$I4,données!$C$2:$C$569,analyse!O$2),"")</f>
        <v>532.89473684210532</v>
      </c>
    </row>
    <row r="5" spans="1:15" x14ac:dyDescent="0.2">
      <c r="B5" s="8">
        <v>2011</v>
      </c>
      <c r="C5" s="19">
        <f>SUMIF(données!$A$1:$A$569,analyse!$B5,données!$E$1:$E$569)</f>
        <v>155207</v>
      </c>
      <c r="D5" s="4">
        <f t="shared" ref="D5:D12" si="0">RANK(C5,C$4:C$12)</f>
        <v>2</v>
      </c>
      <c r="F5" s="8" t="s">
        <v>8</v>
      </c>
      <c r="G5" s="19">
        <f>AVERAGEIF(données!$C$2:$C$569,analyse!F5,données!$E$2:$E$569)</f>
        <v>1156.5959595959596</v>
      </c>
      <c r="I5" s="5" t="s">
        <v>12</v>
      </c>
      <c r="J5" s="20">
        <f>IFERROR(AVERAGEIFS(données!$E$2:$E$569,données!$D$2:$D$569,analyse!$I5,données!$C$2:$C$569,analyse!J$2),"")</f>
        <v>2169.9444444444443</v>
      </c>
      <c r="K5" s="20">
        <f>IFERROR(AVERAGEIFS(données!$E$2:$E$569,données!$D$2:$D$569,analyse!$I5,données!$C$2:$C$569,analyse!K$2),"")</f>
        <v>8</v>
      </c>
      <c r="L5" s="20">
        <f>IFERROR(AVERAGEIFS(données!$E$2:$E$569,données!$D$2:$D$569,analyse!$I5,données!$C$2:$C$569,analyse!L$2),"")</f>
        <v>1759.1666666666667</v>
      </c>
      <c r="M5" s="20">
        <f>IFERROR(AVERAGEIFS(données!$E$2:$E$569,données!$D$2:$D$569,analyse!$I5,données!$C$2:$C$569,analyse!M$2),"")</f>
        <v>1110.0555555555557</v>
      </c>
      <c r="N5" s="20">
        <f>IFERROR(AVERAGEIFS(données!$E$2:$E$569,données!$D$2:$D$569,analyse!$I5,données!$C$2:$C$569,analyse!N$2),"")</f>
        <v>9206.0555555555547</v>
      </c>
      <c r="O5" s="20">
        <f>IFERROR(AVERAGEIFS(données!$E$2:$E$569,données!$D$2:$D$569,analyse!$I5,données!$C$2:$C$569,analyse!O$2),"")</f>
        <v>3881.5</v>
      </c>
    </row>
    <row r="6" spans="1:15" x14ac:dyDescent="0.2">
      <c r="B6" s="8">
        <v>2012</v>
      </c>
      <c r="C6" s="19">
        <f>SUMIF(données!$A$1:$A$569,analyse!$B6,données!$E$1:$E$569)</f>
        <v>153997</v>
      </c>
      <c r="D6" s="4">
        <f t="shared" si="0"/>
        <v>4</v>
      </c>
      <c r="F6" s="8" t="s">
        <v>10</v>
      </c>
      <c r="G6" s="19">
        <f>AVERAGEIF(données!$C$2:$C$569,analyse!F6,données!$E$2:$E$569)</f>
        <v>632.50458715596335</v>
      </c>
      <c r="I6" s="5" t="s">
        <v>9</v>
      </c>
      <c r="J6" s="20">
        <f>IFERROR(AVERAGEIFS(données!$E$2:$E$569,données!$D$2:$D$569,analyse!$I6,données!$C$2:$C$569,analyse!J$2),"")</f>
        <v>4756.166666666667</v>
      </c>
      <c r="K6" s="20">
        <f>IFERROR(AVERAGEIFS(données!$E$2:$E$569,données!$D$2:$D$569,analyse!$I6,données!$C$2:$C$569,analyse!K$2),"")</f>
        <v>318.22222222222223</v>
      </c>
      <c r="L6" s="20">
        <f>IFERROR(AVERAGEIFS(données!$E$2:$E$569,données!$D$2:$D$569,analyse!$I6,données!$C$2:$C$569,analyse!L$2),"")</f>
        <v>3303.1111111111113</v>
      </c>
      <c r="M6" s="20">
        <f>IFERROR(AVERAGEIFS(données!$E$2:$E$569,données!$D$2:$D$569,analyse!$I6,données!$C$2:$C$569,analyse!M$2),"")</f>
        <v>1739.7777777777778</v>
      </c>
      <c r="N6" s="20">
        <f>IFERROR(AVERAGEIFS(données!$E$2:$E$569,données!$D$2:$D$569,analyse!$I6,données!$C$2:$C$569,analyse!N$2),"")</f>
        <v>7757.666666666667</v>
      </c>
      <c r="O6" s="20">
        <f>IFERROR(AVERAGEIFS(données!$E$2:$E$569,données!$D$2:$D$569,analyse!$I6,données!$C$2:$C$569,analyse!O$2),"")</f>
        <v>6348.7894736842109</v>
      </c>
    </row>
    <row r="7" spans="1:15" x14ac:dyDescent="0.2">
      <c r="B7" s="8">
        <v>2013</v>
      </c>
      <c r="C7" s="19">
        <f>SUMIF(données!$A$1:$A$569,analyse!$B7,données!$E$1:$E$569)</f>
        <v>155547</v>
      </c>
      <c r="D7" s="4">
        <f t="shared" si="0"/>
        <v>1</v>
      </c>
      <c r="F7" s="8" t="s">
        <v>20</v>
      </c>
      <c r="G7" s="19">
        <f>AVERAGEIF(données!$C$2:$C$569,analyse!F7,données!$E$2:$E$569)</f>
        <v>4462.3148148148148</v>
      </c>
      <c r="I7" s="5" t="s">
        <v>17</v>
      </c>
      <c r="J7" s="20" t="str">
        <f>IFERROR(AVERAGEIFS(données!$E$2:$E$569,données!$D$2:$D$569,analyse!$I7,données!$C$2:$C$569,analyse!J$2),"")</f>
        <v/>
      </c>
      <c r="K7" s="20" t="str">
        <f>IFERROR(AVERAGEIFS(données!$E$2:$E$569,données!$D$2:$D$569,analyse!$I7,données!$C$2:$C$569,analyse!K$2),"")</f>
        <v/>
      </c>
      <c r="L7" s="20">
        <f>IFERROR(AVERAGEIFS(données!$E$2:$E$569,données!$D$2:$D$569,analyse!$I7,données!$C$2:$C$569,analyse!L$2),"")</f>
        <v>2577.8000000000002</v>
      </c>
      <c r="M7" s="20" t="str">
        <f>IFERROR(AVERAGEIFS(données!$E$2:$E$569,données!$D$2:$D$569,analyse!$I7,données!$C$2:$C$569,analyse!M$2),"")</f>
        <v/>
      </c>
      <c r="N7" s="20" t="str">
        <f>IFERROR(AVERAGEIFS(données!$E$2:$E$569,données!$D$2:$D$569,analyse!$I7,données!$C$2:$C$569,analyse!N$2),"")</f>
        <v/>
      </c>
      <c r="O7" s="20" t="str">
        <f>IFERROR(AVERAGEIFS(données!$E$2:$E$569,données!$D$2:$D$569,analyse!$I7,données!$C$2:$C$569,analyse!O$2),"")</f>
        <v/>
      </c>
    </row>
    <row r="8" spans="1:15" x14ac:dyDescent="0.2">
      <c r="B8" s="8">
        <v>2014</v>
      </c>
      <c r="C8" s="19">
        <f>SUMIF(données!$A$1:$A$569,analyse!$B8,données!$E$1:$E$569)</f>
        <v>152880</v>
      </c>
      <c r="D8" s="4">
        <f t="shared" si="0"/>
        <v>5</v>
      </c>
      <c r="F8" s="8" t="s">
        <v>16</v>
      </c>
      <c r="G8" s="19">
        <f>AVERAGEIF(données!$C$2:$C$569,analyse!F8,données!$E$2:$E$569)</f>
        <v>3736.8363636363638</v>
      </c>
      <c r="I8" s="5" t="s">
        <v>7</v>
      </c>
      <c r="J8" s="20">
        <f>IFERROR(AVERAGEIFS(données!$E$2:$E$569,données!$D$2:$D$569,analyse!$I8,données!$C$2:$C$569,analyse!J$2),"")</f>
        <v>5517.9444444444443</v>
      </c>
      <c r="K8" s="20">
        <f>IFERROR(AVERAGEIFS(données!$E$2:$E$569,données!$D$2:$D$569,analyse!$I8,données!$C$2:$C$569,analyse!K$2),"")</f>
        <v>780.55555555555554</v>
      </c>
      <c r="L8" s="20">
        <f>IFERROR(AVERAGEIFS(données!$E$2:$E$569,données!$D$2:$D$569,analyse!$I8,données!$C$2:$C$569,analyse!L$2),"")</f>
        <v>33.222222222222221</v>
      </c>
      <c r="M8" s="20">
        <f>IFERROR(AVERAGEIFS(données!$E$2:$E$569,données!$D$2:$D$569,analyse!$I8,données!$C$2:$C$569,analyse!M$2),"")</f>
        <v>692.52631578947364</v>
      </c>
      <c r="N8" s="20">
        <f>IFERROR(AVERAGEIFS(données!$E$2:$E$569,données!$D$2:$D$569,analyse!$I8,données!$C$2:$C$569,analyse!N$2),"")</f>
        <v>5600.2222222222226</v>
      </c>
      <c r="O8" s="20">
        <f>IFERROR(AVERAGEIFS(données!$E$2:$E$569,données!$D$2:$D$569,analyse!$I8,données!$C$2:$C$569,analyse!O$2),"")</f>
        <v>8497.2222222222226</v>
      </c>
    </row>
    <row r="9" spans="1:15" x14ac:dyDescent="0.2">
      <c r="B9" s="8">
        <v>2015</v>
      </c>
      <c r="C9" s="19">
        <f>SUMIF(données!$A$1:$A$569,analyse!$B9,données!$E$1:$E$569)</f>
        <v>149188</v>
      </c>
      <c r="D9" s="4">
        <f t="shared" si="0"/>
        <v>6</v>
      </c>
      <c r="I9" s="5" t="s">
        <v>19</v>
      </c>
      <c r="J9" s="20" t="str">
        <f>IFERROR(AVERAGEIFS(données!$E$2:$E$569,données!$D$2:$D$569,analyse!$I9,données!$C$2:$C$569,analyse!J$2),"")</f>
        <v/>
      </c>
      <c r="K9" s="20" t="str">
        <f>IFERROR(AVERAGEIFS(données!$E$2:$E$569,données!$D$2:$D$569,analyse!$I9,données!$C$2:$C$569,analyse!K$2),"")</f>
        <v/>
      </c>
      <c r="L9" s="20">
        <f>IFERROR(AVERAGEIFS(données!$E$2:$E$569,données!$D$2:$D$569,analyse!$I9,données!$C$2:$C$569,analyse!L$2),"")</f>
        <v>1170.4000000000001</v>
      </c>
      <c r="M9" s="20" t="str">
        <f>IFERROR(AVERAGEIFS(données!$E$2:$E$569,données!$D$2:$D$569,analyse!$I9,données!$C$2:$C$569,analyse!M$2),"")</f>
        <v/>
      </c>
      <c r="N9" s="20" t="str">
        <f>IFERROR(AVERAGEIFS(données!$E$2:$E$569,données!$D$2:$D$569,analyse!$I9,données!$C$2:$C$569,analyse!N$2),"")</f>
        <v/>
      </c>
      <c r="O9" s="20" t="str">
        <f>IFERROR(AVERAGEIFS(données!$E$2:$E$569,données!$D$2:$D$569,analyse!$I9,données!$C$2:$C$569,analyse!O$2),"")</f>
        <v/>
      </c>
    </row>
    <row r="10" spans="1:15" x14ac:dyDescent="0.2">
      <c r="B10" s="8">
        <v>2016</v>
      </c>
      <c r="C10" s="19">
        <f>SUMIF(données!$A$1:$A$569,analyse!$B10,données!$E$1:$E$569)</f>
        <v>144742</v>
      </c>
      <c r="D10" s="4">
        <f t="shared" si="0"/>
        <v>7</v>
      </c>
      <c r="I10" s="5" t="s">
        <v>15</v>
      </c>
      <c r="J10" s="20">
        <f>IFERROR(AVERAGEIFS(données!$E$2:$E$569,données!$D$2:$D$569,analyse!$I10,données!$C$2:$C$569,analyse!J$2),"")</f>
        <v>1742.2222222222222</v>
      </c>
      <c r="K10" s="20">
        <f>IFERROR(AVERAGEIFS(données!$E$2:$E$569,données!$D$2:$D$569,analyse!$I10,données!$C$2:$C$569,analyse!K$2),"")</f>
        <v>393.77777777777777</v>
      </c>
      <c r="L10" s="20">
        <f>IFERROR(AVERAGEIFS(données!$E$2:$E$569,données!$D$2:$D$569,analyse!$I10,données!$C$2:$C$569,analyse!L$2),"")</f>
        <v>7.125</v>
      </c>
      <c r="M10" s="20">
        <f>IFERROR(AVERAGEIFS(données!$E$2:$E$569,données!$D$2:$D$569,analyse!$I10,données!$C$2:$C$569,analyse!M$2),"")</f>
        <v>83.333333333333329</v>
      </c>
      <c r="N10" s="20">
        <f>IFERROR(AVERAGEIFS(données!$E$2:$E$569,données!$D$2:$D$569,analyse!$I10,données!$C$2:$C$569,analyse!N$2),"")</f>
        <v>1825.8333333333333</v>
      </c>
      <c r="O10" s="20">
        <f>IFERROR(AVERAGEIFS(données!$E$2:$E$569,données!$D$2:$D$569,analyse!$I10,données!$C$2:$C$569,analyse!O$2),"")</f>
        <v>3193.5</v>
      </c>
    </row>
    <row r="11" spans="1:15" x14ac:dyDescent="0.2">
      <c r="B11" s="8">
        <v>2017</v>
      </c>
      <c r="C11" s="19">
        <f>SUMIF(données!$A$1:$A$569,analyse!$B11,données!$E$1:$E$569)</f>
        <v>142387</v>
      </c>
      <c r="D11" s="4">
        <f t="shared" si="0"/>
        <v>8</v>
      </c>
      <c r="F11" s="15" t="s">
        <v>3</v>
      </c>
      <c r="G11" s="15" t="s">
        <v>29</v>
      </c>
    </row>
    <row r="12" spans="1:15" x14ac:dyDescent="0.2">
      <c r="B12" s="8">
        <v>2018</v>
      </c>
      <c r="C12" s="19">
        <f>SUMIF(données!$A$1:$A$569,analyse!$B12,données!$E$1:$E$569)</f>
        <v>138396</v>
      </c>
      <c r="D12" s="4">
        <f t="shared" si="0"/>
        <v>9</v>
      </c>
      <c r="F12" s="8" t="s">
        <v>11</v>
      </c>
      <c r="G12" s="20">
        <f>AVERAGEIF(données!$D$2:$D$569,analyse!F12,données!$E$2:$E$569)</f>
        <v>7.7777777777777779E-2</v>
      </c>
    </row>
    <row r="13" spans="1:15" x14ac:dyDescent="0.2">
      <c r="F13" s="8" t="s">
        <v>14</v>
      </c>
      <c r="G13" s="20">
        <f>AVERAGEIF(données!$D$2:$D$569,analyse!F13,données!$E$2:$E$569)</f>
        <v>684.83516483516485</v>
      </c>
    </row>
    <row r="14" spans="1:15" x14ac:dyDescent="0.2">
      <c r="A14" s="21" t="s">
        <v>22</v>
      </c>
      <c r="B14" s="21"/>
      <c r="C14" s="19">
        <f>AVERAGE(C4:C12)</f>
        <v>149697.44444444444</v>
      </c>
      <c r="D14" s="18"/>
      <c r="F14" s="8" t="s">
        <v>12</v>
      </c>
      <c r="G14" s="20">
        <f>AVERAGEIF(données!$D$2:$D$569,analyse!F14,données!$E$2:$E$569)</f>
        <v>3399.2604166666665</v>
      </c>
    </row>
    <row r="15" spans="1:15" x14ac:dyDescent="0.2">
      <c r="A15" s="21" t="s">
        <v>23</v>
      </c>
      <c r="B15" s="21"/>
      <c r="C15" s="19">
        <f>MEDIAN(C4:C12)</f>
        <v>152880</v>
      </c>
      <c r="D15" s="17"/>
      <c r="F15" s="8" t="s">
        <v>9</v>
      </c>
      <c r="G15" s="20">
        <f>AVERAGEIF(données!$D$2:$D$569,analyse!F15,données!$E$2:$E$569)</f>
        <v>4395.12</v>
      </c>
    </row>
    <row r="16" spans="1:15" x14ac:dyDescent="0.2">
      <c r="A16" s="21" t="s">
        <v>25</v>
      </c>
      <c r="B16" s="21"/>
      <c r="C16" s="19">
        <f>MIN(C4:C12)</f>
        <v>138396</v>
      </c>
      <c r="D16" s="17"/>
      <c r="F16" s="8" t="s">
        <v>17</v>
      </c>
      <c r="G16" s="20">
        <f>AVERAGEIF(données!$D$2:$D$569,analyse!F16,données!$E$2:$E$569)</f>
        <v>2577.8000000000002</v>
      </c>
    </row>
    <row r="17" spans="1:16" x14ac:dyDescent="0.2">
      <c r="A17" s="21" t="s">
        <v>26</v>
      </c>
      <c r="B17" s="21"/>
      <c r="C17" s="19">
        <f>MAX(C4:C12)</f>
        <v>155547</v>
      </c>
      <c r="D17" s="17"/>
      <c r="F17" s="8" t="s">
        <v>7</v>
      </c>
      <c r="G17" s="20">
        <f>AVERAGEIF(données!$D$2:$D$569,analyse!F17,données!$E$2:$E$569)</f>
        <v>4105.0439560439563</v>
      </c>
    </row>
    <row r="18" spans="1:16" x14ac:dyDescent="0.2">
      <c r="A18" s="2"/>
      <c r="B18" s="6"/>
      <c r="F18" s="8" t="s">
        <v>19</v>
      </c>
      <c r="G18" s="20">
        <f>AVERAGEIF(données!$D$2:$D$569,analyse!F18,données!$E$2:$E$569)</f>
        <v>1170.4000000000001</v>
      </c>
    </row>
    <row r="19" spans="1:16" x14ac:dyDescent="0.2">
      <c r="A19" s="21" t="s">
        <v>24</v>
      </c>
      <c r="B19" s="21"/>
      <c r="C19" s="4">
        <f>COUNT(C4:C12)</f>
        <v>9</v>
      </c>
      <c r="D19" s="17"/>
      <c r="F19" s="8" t="s">
        <v>15</v>
      </c>
      <c r="G19" s="20">
        <f>AVERAGEIF(données!$D$2:$D$569,analyse!F19,données!$E$2:$E$569)</f>
        <v>1424.8202247191011</v>
      </c>
    </row>
    <row r="20" spans="1:16" x14ac:dyDescent="0.2">
      <c r="A20" s="21" t="s">
        <v>46</v>
      </c>
      <c r="B20" s="21"/>
      <c r="C20" s="4">
        <f>COUNTIF(C4:C12,"&gt;="&amp;C14)</f>
        <v>5</v>
      </c>
      <c r="D20" s="17"/>
    </row>
    <row r="21" spans="1:16" x14ac:dyDescent="0.2">
      <c r="A21" s="21" t="s">
        <v>47</v>
      </c>
      <c r="B21" s="21"/>
      <c r="C21" s="4">
        <f>COUNTIF(C4:C12,"&gt;"&amp;C15)</f>
        <v>4</v>
      </c>
      <c r="D21" s="17"/>
    </row>
    <row r="22" spans="1:16" x14ac:dyDescent="0.2">
      <c r="A22" s="2"/>
      <c r="B22" s="6"/>
    </row>
    <row r="23" spans="1:16" x14ac:dyDescent="0.2">
      <c r="A23" s="21" t="s">
        <v>28</v>
      </c>
      <c r="B23" s="21"/>
      <c r="C23" s="7">
        <f ca="1">INDIRECT("B"&amp;(MATCH(C16,C4:C12,0)+2))</f>
        <v>2017</v>
      </c>
      <c r="D23" s="17"/>
      <c r="I23" s="23" t="s">
        <v>45</v>
      </c>
      <c r="J23" s="23"/>
      <c r="K23" s="23"/>
      <c r="L23" s="23"/>
      <c r="M23" s="23"/>
      <c r="N23" s="23"/>
      <c r="O23" s="23"/>
      <c r="P23" s="23"/>
    </row>
    <row r="24" spans="1:16" x14ac:dyDescent="0.2">
      <c r="A24" s="21" t="s">
        <v>27</v>
      </c>
      <c r="B24" s="21"/>
      <c r="C24" s="4">
        <f ca="1">INDIRECT("B"&amp;(MATCH(C17,C4:C12,0)+2))</f>
        <v>2012</v>
      </c>
      <c r="D24" s="17"/>
      <c r="H24" s="11" t="s">
        <v>42</v>
      </c>
      <c r="I24" s="12">
        <v>2018</v>
      </c>
    </row>
    <row r="25" spans="1:16" ht="51" x14ac:dyDescent="0.2">
      <c r="I25" s="10" t="s">
        <v>3</v>
      </c>
      <c r="J25" s="10" t="s">
        <v>6</v>
      </c>
      <c r="K25" s="10" t="s">
        <v>18</v>
      </c>
      <c r="L25" s="10" t="s">
        <v>8</v>
      </c>
      <c r="M25" s="10" t="s">
        <v>10</v>
      </c>
      <c r="N25" s="10" t="s">
        <v>20</v>
      </c>
      <c r="O25" s="10" t="s">
        <v>16</v>
      </c>
      <c r="P25" s="13" t="s">
        <v>44</v>
      </c>
    </row>
    <row r="26" spans="1:16" x14ac:dyDescent="0.2">
      <c r="I26" s="8" t="s">
        <v>11</v>
      </c>
      <c r="J26" s="7">
        <f>IFERROR(SUMIFS(données!$E$2:$E$569,données!$D$2:$D$569,analyse!$I3,données!$C$2:$C$569,analyse!J$2,données!$A$2:$A$569,analyse!$I$24),"")</f>
        <v>0</v>
      </c>
      <c r="K26" s="7">
        <f>IFERROR(SUMIFS(données!$E$2:$E$569,données!$D$2:$D$569,analyse!$I3,données!$C$2:$C$569,analyse!K$2,données!$A$2:$A$569,analyse!$I$24),"")</f>
        <v>0</v>
      </c>
      <c r="L26" s="7">
        <f>IFERROR(SUMIFS(données!$E$2:$E$569,données!$D$2:$D$569,analyse!$I3,données!$C$2:$C$569,analyse!L$2,données!$A$2:$A$569,analyse!$I$24),"")</f>
        <v>0</v>
      </c>
      <c r="M26" s="7">
        <f>IFERROR(SUMIFS(données!$E$2:$E$569,données!$D$2:$D$569,analyse!$I3,données!$C$2:$C$569,analyse!M$2,données!$A$2:$A$569,analyse!$I$24),"")</f>
        <v>0</v>
      </c>
      <c r="N26" s="7">
        <f>IFERROR(SUMIFS(données!$E$2:$E$569,données!$D$2:$D$569,analyse!$I3,données!$C$2:$C$569,analyse!N$2,données!$A$2:$A$569,analyse!$I$24),"")</f>
        <v>1</v>
      </c>
      <c r="O26" s="7">
        <f>IFERROR(SUMIFS(données!$E$2:$E$569,données!$D$2:$D$569,analyse!$I3,données!$C$2:$C$569,analyse!O$2,données!$A$2:$A$569,analyse!$I$24),"")</f>
        <v>0</v>
      </c>
      <c r="P26" s="25">
        <f>SUM(J26:O26)</f>
        <v>1</v>
      </c>
    </row>
    <row r="27" spans="1:16" x14ac:dyDescent="0.2">
      <c r="I27" s="8" t="s">
        <v>14</v>
      </c>
      <c r="J27" s="7">
        <f>IFERROR(SUMIFS(données!$E$2:$E$569,données!$D$2:$D$569,analyse!$I4,données!$C$2:$C$569,analyse!J$2,données!$A$2:$A$569,analyse!$I$24),"")</f>
        <v>194</v>
      </c>
      <c r="K27" s="7">
        <f>IFERROR(SUMIFS(données!$E$2:$E$569,données!$D$2:$D$569,analyse!$I4,données!$C$2:$C$569,analyse!K$2,données!$A$2:$A$569,analyse!$I$24),"")</f>
        <v>0</v>
      </c>
      <c r="L27" s="7">
        <f>IFERROR(SUMIFS(données!$E$2:$E$569,données!$D$2:$D$569,analyse!$I4,données!$C$2:$C$569,analyse!L$2,données!$A$2:$A$569,analyse!$I$24),"")</f>
        <v>530</v>
      </c>
      <c r="M27" s="7">
        <f>IFERROR(SUMIFS(données!$E$2:$E$569,données!$D$2:$D$569,analyse!$I4,données!$C$2:$C$569,analyse!M$2,données!$A$2:$A$569,analyse!$I$24),"")</f>
        <v>238</v>
      </c>
      <c r="N27" s="7">
        <f>IFERROR(SUMIFS(données!$E$2:$E$569,données!$D$2:$D$569,analyse!$I4,données!$C$2:$C$569,analyse!N$2,données!$A$2:$A$569,analyse!$I$24),"")</f>
        <v>3289</v>
      </c>
      <c r="O27" s="7">
        <f>IFERROR(SUMIFS(données!$E$2:$E$569,données!$D$2:$D$569,analyse!$I4,données!$C$2:$C$569,analyse!O$2,données!$A$2:$A$569,analyse!$I$24),"")</f>
        <v>932</v>
      </c>
      <c r="P27" s="25">
        <f t="shared" ref="P27:P34" si="1">SUM(J27:O27)</f>
        <v>5183</v>
      </c>
    </row>
    <row r="28" spans="1:16" x14ac:dyDescent="0.2">
      <c r="I28" s="8" t="s">
        <v>12</v>
      </c>
      <c r="J28" s="7">
        <f>IFERROR(SUMIFS(données!$E$2:$E$569,données!$D$2:$D$569,analyse!$I5,données!$C$2:$C$569,analyse!J$2,données!$A$2:$A$569,analyse!$I$24),"")</f>
        <v>4832</v>
      </c>
      <c r="K28" s="7">
        <f>IFERROR(SUMIFS(données!$E$2:$E$569,données!$D$2:$D$569,analyse!$I5,données!$C$2:$C$569,analyse!K$2,données!$A$2:$A$569,analyse!$I$24),"")</f>
        <v>4</v>
      </c>
      <c r="L28" s="7">
        <f>IFERROR(SUMIFS(données!$E$2:$E$569,données!$D$2:$D$569,analyse!$I5,données!$C$2:$C$569,analyse!L$2,données!$A$2:$A$569,analyse!$I$24),"")</f>
        <v>3180</v>
      </c>
      <c r="M28" s="7">
        <f>IFERROR(SUMIFS(données!$E$2:$E$569,données!$D$2:$D$569,analyse!$I5,données!$C$2:$C$569,analyse!M$2,données!$A$2:$A$569,analyse!$I$24),"")</f>
        <v>1657</v>
      </c>
      <c r="N28" s="7">
        <f>IFERROR(SUMIFS(données!$E$2:$E$569,données!$D$2:$D$569,analyse!$I5,données!$C$2:$C$569,analyse!N$2,données!$A$2:$A$569,analyse!$I$24),"")</f>
        <v>17004</v>
      </c>
      <c r="O28" s="7">
        <f>IFERROR(SUMIFS(données!$E$2:$E$569,données!$D$2:$D$569,analyse!$I5,données!$C$2:$C$569,analyse!O$2,données!$A$2:$A$569,analyse!$I$24),"")</f>
        <v>7525</v>
      </c>
      <c r="P28" s="25">
        <f t="shared" si="1"/>
        <v>34202</v>
      </c>
    </row>
    <row r="29" spans="1:16" x14ac:dyDescent="0.2">
      <c r="I29" s="8" t="s">
        <v>9</v>
      </c>
      <c r="J29" s="7">
        <f>IFERROR(SUMIFS(données!$E$2:$E$569,données!$D$2:$D$569,analyse!$I6,données!$C$2:$C$569,analyse!J$2,données!$A$2:$A$569,analyse!$I$24),"")</f>
        <v>10376</v>
      </c>
      <c r="K29" s="7">
        <f>IFERROR(SUMIFS(données!$E$2:$E$569,données!$D$2:$D$569,analyse!$I6,données!$C$2:$C$569,analyse!K$2,données!$A$2:$A$569,analyse!$I$24),"")</f>
        <v>253</v>
      </c>
      <c r="L29" s="7">
        <f>IFERROR(SUMIFS(données!$E$2:$E$569,données!$D$2:$D$569,analyse!$I6,données!$C$2:$C$569,analyse!L$2,données!$A$2:$A$569,analyse!$I$24),"")</f>
        <v>5855</v>
      </c>
      <c r="M29" s="7">
        <f>IFERROR(SUMIFS(données!$E$2:$E$569,données!$D$2:$D$569,analyse!$I6,données!$C$2:$C$569,analyse!M$2,données!$A$2:$A$569,analyse!$I$24),"")</f>
        <v>3317</v>
      </c>
      <c r="N29" s="7">
        <f>IFERROR(SUMIFS(données!$E$2:$E$569,données!$D$2:$D$569,analyse!$I6,données!$C$2:$C$569,analyse!N$2,données!$A$2:$A$569,analyse!$I$24),"")</f>
        <v>14091</v>
      </c>
      <c r="O29" s="7">
        <f>IFERROR(SUMIFS(données!$E$2:$E$569,données!$D$2:$D$569,analyse!$I6,données!$C$2:$C$569,analyse!O$2,données!$A$2:$A$569,analyse!$I$24),"")</f>
        <v>14349</v>
      </c>
      <c r="P29" s="25">
        <f t="shared" si="1"/>
        <v>48241</v>
      </c>
    </row>
    <row r="30" spans="1:16" x14ac:dyDescent="0.2">
      <c r="I30" s="8" t="s">
        <v>17</v>
      </c>
      <c r="J30" s="7">
        <f>IFERROR(SUMIFS(données!$E$2:$E$569,données!$D$2:$D$569,analyse!$I7,données!$C$2:$C$569,analyse!J$2,données!$A$2:$A$569,analyse!$I$24),"")</f>
        <v>0</v>
      </c>
      <c r="K30" s="7">
        <f>IFERROR(SUMIFS(données!$E$2:$E$569,données!$D$2:$D$569,analyse!$I7,données!$C$2:$C$569,analyse!K$2,données!$A$2:$A$569,analyse!$I$24),"")</f>
        <v>0</v>
      </c>
      <c r="L30" s="7">
        <f>IFERROR(SUMIFS(données!$E$2:$E$569,données!$D$2:$D$569,analyse!$I7,données!$C$2:$C$569,analyse!L$2,données!$A$2:$A$569,analyse!$I$24),"")</f>
        <v>0</v>
      </c>
      <c r="M30" s="7">
        <f>IFERROR(SUMIFS(données!$E$2:$E$569,données!$D$2:$D$569,analyse!$I7,données!$C$2:$C$569,analyse!M$2,données!$A$2:$A$569,analyse!$I$24),"")</f>
        <v>0</v>
      </c>
      <c r="N30" s="7">
        <f>IFERROR(SUMIFS(données!$E$2:$E$569,données!$D$2:$D$569,analyse!$I7,données!$C$2:$C$569,analyse!N$2,données!$A$2:$A$569,analyse!$I$24),"")</f>
        <v>0</v>
      </c>
      <c r="O30" s="7">
        <f>IFERROR(SUMIFS(données!$E$2:$E$569,données!$D$2:$D$569,analyse!$I7,données!$C$2:$C$569,analyse!O$2,données!$A$2:$A$569,analyse!$I$24),"")</f>
        <v>0</v>
      </c>
      <c r="P30" s="25">
        <f t="shared" si="1"/>
        <v>0</v>
      </c>
    </row>
    <row r="31" spans="1:16" x14ac:dyDescent="0.2">
      <c r="I31" s="8" t="s">
        <v>7</v>
      </c>
      <c r="J31" s="7">
        <f>IFERROR(SUMIFS(données!$E$2:$E$569,données!$D$2:$D$569,analyse!$I8,données!$C$2:$C$569,analyse!J$2,données!$A$2:$A$569,analyse!$I$24),"")</f>
        <v>10638</v>
      </c>
      <c r="K31" s="7">
        <f>IFERROR(SUMIFS(données!$E$2:$E$569,données!$D$2:$D$569,analyse!$I8,données!$C$2:$C$569,analyse!K$2,données!$A$2:$A$569,analyse!$I$24),"")</f>
        <v>830</v>
      </c>
      <c r="L31" s="7">
        <f>IFERROR(SUMIFS(données!$E$2:$E$569,données!$D$2:$D$569,analyse!$I8,données!$C$2:$C$569,analyse!L$2,données!$A$2:$A$569,analyse!$I$24),"")</f>
        <v>89</v>
      </c>
      <c r="M31" s="7">
        <f>IFERROR(SUMIFS(données!$E$2:$E$569,données!$D$2:$D$569,analyse!$I8,données!$C$2:$C$569,analyse!M$2,données!$A$2:$A$569,analyse!$I$24),"")</f>
        <v>1429</v>
      </c>
      <c r="N31" s="7">
        <f>IFERROR(SUMIFS(données!$E$2:$E$569,données!$D$2:$D$569,analyse!$I8,données!$C$2:$C$569,analyse!N$2,données!$A$2:$A$569,analyse!$I$24),"")</f>
        <v>7935</v>
      </c>
      <c r="O31" s="7">
        <f>IFERROR(SUMIFS(données!$E$2:$E$569,données!$D$2:$D$569,analyse!$I8,données!$C$2:$C$569,analyse!O$2,données!$A$2:$A$569,analyse!$I$24),"")</f>
        <v>14512</v>
      </c>
      <c r="P31" s="25">
        <f t="shared" si="1"/>
        <v>35433</v>
      </c>
    </row>
    <row r="32" spans="1:16" x14ac:dyDescent="0.2">
      <c r="I32" s="8" t="s">
        <v>19</v>
      </c>
      <c r="J32" s="7">
        <f>IFERROR(SUMIFS(données!$E$2:$E$569,données!$D$2:$D$569,analyse!$I9,données!$C$2:$C$569,analyse!J$2,données!$A$2:$A$569,analyse!$I$24),"")</f>
        <v>0</v>
      </c>
      <c r="K32" s="7">
        <f>IFERROR(SUMIFS(données!$E$2:$E$569,données!$D$2:$D$569,analyse!$I9,données!$C$2:$C$569,analyse!K$2,données!$A$2:$A$569,analyse!$I$24),"")</f>
        <v>0</v>
      </c>
      <c r="L32" s="7">
        <f>IFERROR(SUMIFS(données!$E$2:$E$569,données!$D$2:$D$569,analyse!$I9,données!$C$2:$C$569,analyse!L$2,données!$A$2:$A$569,analyse!$I$24),"")</f>
        <v>0</v>
      </c>
      <c r="M32" s="7">
        <f>IFERROR(SUMIFS(données!$E$2:$E$569,données!$D$2:$D$569,analyse!$I9,données!$C$2:$C$569,analyse!M$2,données!$A$2:$A$569,analyse!$I$24),"")</f>
        <v>0</v>
      </c>
      <c r="N32" s="7">
        <f>IFERROR(SUMIFS(données!$E$2:$E$569,données!$D$2:$D$569,analyse!$I9,données!$C$2:$C$569,analyse!N$2,données!$A$2:$A$569,analyse!$I$24),"")</f>
        <v>0</v>
      </c>
      <c r="O32" s="7">
        <f>IFERROR(SUMIFS(données!$E$2:$E$569,données!$D$2:$D$569,analyse!$I9,données!$C$2:$C$569,analyse!O$2,données!$A$2:$A$569,analyse!$I$24),"")</f>
        <v>0</v>
      </c>
      <c r="P32" s="25">
        <f t="shared" si="1"/>
        <v>0</v>
      </c>
    </row>
    <row r="33" spans="9:16" x14ac:dyDescent="0.2">
      <c r="I33" s="8" t="s">
        <v>15</v>
      </c>
      <c r="J33" s="7">
        <f>IFERROR(SUMIFS(données!$E$2:$E$569,données!$D$2:$D$569,analyse!$I10,données!$C$2:$C$569,analyse!J$2,données!$A$2:$A$569,analyse!$I$24),"")</f>
        <v>4335</v>
      </c>
      <c r="K33" s="7">
        <f>IFERROR(SUMIFS(données!$E$2:$E$569,données!$D$2:$D$569,analyse!$I10,données!$C$2:$C$569,analyse!K$2,données!$A$2:$A$569,analyse!$I$24),"")</f>
        <v>426</v>
      </c>
      <c r="L33" s="7">
        <f>IFERROR(SUMIFS(données!$E$2:$E$569,données!$D$2:$D$569,analyse!$I10,données!$C$2:$C$569,analyse!L$2,données!$A$2:$A$569,analyse!$I$24),"")</f>
        <v>0</v>
      </c>
      <c r="M33" s="7">
        <f>IFERROR(SUMIFS(données!$E$2:$E$569,données!$D$2:$D$569,analyse!$I10,données!$C$2:$C$569,analyse!M$2,données!$A$2:$A$569,analyse!$I$24),"")</f>
        <v>218</v>
      </c>
      <c r="N33" s="7">
        <f>IFERROR(SUMIFS(données!$E$2:$E$569,données!$D$2:$D$569,analyse!$I10,données!$C$2:$C$569,analyse!N$2,données!$A$2:$A$569,analyse!$I$24),"")</f>
        <v>3346</v>
      </c>
      <c r="O33" s="7">
        <f>IFERROR(SUMIFS(données!$E$2:$E$569,données!$D$2:$D$569,analyse!$I10,données!$C$2:$C$569,analyse!O$2,données!$A$2:$A$569,analyse!$I$24),"")</f>
        <v>7011</v>
      </c>
      <c r="P33" s="25">
        <f t="shared" si="1"/>
        <v>15336</v>
      </c>
    </row>
    <row r="34" spans="9:16" x14ac:dyDescent="0.2">
      <c r="I34" s="14" t="s">
        <v>44</v>
      </c>
      <c r="J34" s="25">
        <f>SUM(J26:J33)</f>
        <v>30375</v>
      </c>
      <c r="K34" s="25">
        <f t="shared" ref="K34:O34" si="2">SUM(K26:K33)</f>
        <v>1513</v>
      </c>
      <c r="L34" s="25">
        <f t="shared" si="2"/>
        <v>9654</v>
      </c>
      <c r="M34" s="25">
        <f t="shared" si="2"/>
        <v>6859</v>
      </c>
      <c r="N34" s="25">
        <f t="shared" si="2"/>
        <v>45666</v>
      </c>
      <c r="O34" s="25">
        <f t="shared" si="2"/>
        <v>44329</v>
      </c>
      <c r="P34" s="25">
        <f t="shared" si="1"/>
        <v>138396</v>
      </c>
    </row>
    <row r="35" spans="9:16" x14ac:dyDescent="0.2">
      <c r="P35" s="1"/>
    </row>
  </sheetData>
  <autoFilter ref="F2:F8" xr:uid="{46B3E8C1-BCD7-ED46-9A85-B41996DF2287}">
    <sortState xmlns:xlrd2="http://schemas.microsoft.com/office/spreadsheetml/2017/richdata2" ref="F3:F8">
      <sortCondition ref="F2:F8"/>
    </sortState>
  </autoFilter>
  <sortState xmlns:xlrd2="http://schemas.microsoft.com/office/spreadsheetml/2017/richdata2" ref="F12:F19">
    <sortCondition ref="F12:F19"/>
  </sortState>
  <mergeCells count="12">
    <mergeCell ref="A20:B20"/>
    <mergeCell ref="A21:B21"/>
    <mergeCell ref="A23:B23"/>
    <mergeCell ref="A24:B24"/>
    <mergeCell ref="J1:O1"/>
    <mergeCell ref="I23:P23"/>
    <mergeCell ref="A14:B14"/>
    <mergeCell ref="A15:B15"/>
    <mergeCell ref="A16:B16"/>
    <mergeCell ref="A17:B17"/>
    <mergeCell ref="A19:B19"/>
    <mergeCell ref="B2:D2"/>
  </mergeCells>
  <conditionalFormatting sqref="B4:D12">
    <cfRule type="expression" dxfId="1" priority="1">
      <formula>$C4=$C$17</formula>
    </cfRule>
    <cfRule type="expression" dxfId="0" priority="2">
      <formula>$C4=$C$16</formula>
    </cfRule>
  </conditionalFormatting>
  <dataValidations disablePrompts="1" count="1">
    <dataValidation type="list" allowBlank="1" showInputMessage="1" showErrorMessage="1" sqref="I24" xr:uid="{A8410933-094D-2841-B968-860E83542437}">
      <formula1>$B$4:$B$12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DB3D6-B198-B94B-BEED-9875E6DEDBE6}">
  <dimension ref="A1:A18"/>
  <sheetViews>
    <sheetView workbookViewId="0">
      <selection activeCell="A18" sqref="A18"/>
    </sheetView>
  </sheetViews>
  <sheetFormatPr baseColWidth="10" defaultRowHeight="16" x14ac:dyDescent="0.2"/>
  <sheetData>
    <row r="1" spans="1:1" x14ac:dyDescent="0.2">
      <c r="A1" s="3" t="s">
        <v>32</v>
      </c>
    </row>
    <row r="2" spans="1:1" x14ac:dyDescent="0.2">
      <c r="A2" t="s">
        <v>30</v>
      </c>
    </row>
    <row r="4" spans="1:1" x14ac:dyDescent="0.2">
      <c r="A4" s="3" t="s">
        <v>31</v>
      </c>
    </row>
    <row r="5" spans="1:1" x14ac:dyDescent="0.2">
      <c r="A5" t="s">
        <v>33</v>
      </c>
    </row>
    <row r="7" spans="1:1" x14ac:dyDescent="0.2">
      <c r="A7" t="s">
        <v>34</v>
      </c>
    </row>
    <row r="9" spans="1:1" x14ac:dyDescent="0.2">
      <c r="A9" t="s">
        <v>35</v>
      </c>
    </row>
    <row r="10" spans="1:1" x14ac:dyDescent="0.2">
      <c r="A10" t="s">
        <v>36</v>
      </c>
    </row>
    <row r="12" spans="1:1" x14ac:dyDescent="0.2">
      <c r="A12" t="s">
        <v>37</v>
      </c>
    </row>
    <row r="13" spans="1:1" x14ac:dyDescent="0.2">
      <c r="A13" t="s">
        <v>38</v>
      </c>
    </row>
    <row r="15" spans="1:1" x14ac:dyDescent="0.2">
      <c r="A15" t="s">
        <v>39</v>
      </c>
    </row>
    <row r="17" spans="1:1" x14ac:dyDescent="0.2">
      <c r="A17" s="3" t="s">
        <v>40</v>
      </c>
    </row>
    <row r="18" spans="1:1" x14ac:dyDescent="0.2">
      <c r="A18"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données</vt:lpstr>
      <vt:lpstr>analyse</vt:lpstr>
      <vt:lpstr>sources</vt:lpstr>
      <vt:lpstr>données!repartition_age_effectif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Tartan Pion</dc:creator>
  <cp:lastModifiedBy>Harry Cot</cp:lastModifiedBy>
  <dcterms:created xsi:type="dcterms:W3CDTF">2020-11-25T08:10:47Z</dcterms:created>
  <dcterms:modified xsi:type="dcterms:W3CDTF">2021-09-13T17:44:11Z</dcterms:modified>
</cp:coreProperties>
</file>