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wen_admin/Downloads/En_Cours/ESEEC/Tableur/TD1/documents/"/>
    </mc:Choice>
  </mc:AlternateContent>
  <xr:revisionPtr revIDLastSave="0" documentId="13_ncr:1_{B976C220-26F1-9C41-8750-9B3963CE2FF7}" xr6:coauthVersionLast="47" xr6:coauthVersionMax="47" xr10:uidLastSave="{00000000-0000-0000-0000-000000000000}"/>
  <bookViews>
    <workbookView xWindow="16400" yWindow="-21100" windowWidth="32180" windowHeight="17960" tabRatio="500" xr2:uid="{00000000-000D-0000-FFFF-FFFF00000000}"/>
  </bookViews>
  <sheets>
    <sheet name="synthèse" sheetId="4" r:id="rId1"/>
    <sheet name="logementsociaux_plans_de_fi_dep" sheetId="1" r:id="rId2"/>
    <sheet name="source" sheetId="3" r:id="rId3"/>
    <sheet name="Réponses partie 1" sheetId="2" r:id="rId4"/>
  </sheets>
  <definedNames>
    <definedName name="_xlnm._FilterDatabase" localSheetId="1" hidden="1">logementsociaux_plans_de_fi_dep!$A$1:$L$1</definedName>
  </definedNames>
  <calcPr calcId="191029" iterateDelta="1E-4"/>
  <pivotCaches>
    <pivotCache cacheId="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4" l="1"/>
  <c r="I28" i="4"/>
  <c r="I27" i="4"/>
  <c r="I26" i="4"/>
  <c r="I25" i="4"/>
  <c r="I24" i="4"/>
  <c r="I23" i="4"/>
  <c r="I22" i="4"/>
  <c r="I21" i="4"/>
  <c r="I20" i="4"/>
  <c r="I19" i="4"/>
  <c r="J19" i="4" s="1"/>
  <c r="I18" i="4"/>
  <c r="J18" i="4" s="1"/>
  <c r="I17" i="4"/>
  <c r="J17" i="4" s="1"/>
  <c r="I16" i="4"/>
  <c r="I15" i="4"/>
  <c r="J15" i="4" s="1"/>
  <c r="I14" i="4"/>
  <c r="I13" i="4"/>
  <c r="J13" i="4" s="1"/>
  <c r="I12" i="4"/>
  <c r="J12" i="4" s="1"/>
  <c r="J14" i="4"/>
  <c r="J16" i="4"/>
  <c r="J20" i="4"/>
  <c r="J21" i="4"/>
  <c r="J22" i="4"/>
  <c r="J23" i="4"/>
  <c r="J24" i="4"/>
  <c r="J25" i="4"/>
  <c r="J26" i="4"/>
  <c r="J27" i="4"/>
  <c r="J28" i="4"/>
  <c r="J29" i="4"/>
  <c r="I29" i="4"/>
  <c r="H31" i="4"/>
  <c r="E10" i="4"/>
  <c r="D10" i="4"/>
  <c r="C10" i="4"/>
  <c r="B10" i="4"/>
  <c r="E9" i="4"/>
  <c r="D9" i="4"/>
  <c r="C9" i="4"/>
  <c r="B9" i="4"/>
  <c r="D5" i="4"/>
  <c r="D4" i="4"/>
</calcChain>
</file>

<file path=xl/sharedStrings.xml><?xml version="1.0" encoding="utf-8"?>
<sst xmlns="http://schemas.openxmlformats.org/spreadsheetml/2006/main" count="482" uniqueCount="374">
  <si>
    <t>AUVERGNE-RHONE-ALPES</t>
  </si>
  <si>
    <t>Ain</t>
  </si>
  <si>
    <t>HAUTS-DE-FRANCE</t>
  </si>
  <si>
    <t>Aisne</t>
  </si>
  <si>
    <t>PROVENCE ALPES COTE D'AZUR</t>
  </si>
  <si>
    <t>Hautes-Alpes</t>
  </si>
  <si>
    <t>OCCITANIE</t>
  </si>
  <si>
    <t>Ariège</t>
  </si>
  <si>
    <t>Bouches-du-Rhône</t>
  </si>
  <si>
    <t>BOURGOGNE-FRANCHE-COMTE</t>
  </si>
  <si>
    <t>Côte-d'Or</t>
  </si>
  <si>
    <t>BRETAGNE</t>
  </si>
  <si>
    <t>Côtes-d'Armor</t>
  </si>
  <si>
    <t>NOUVELLE-AQUITAINE</t>
  </si>
  <si>
    <t>Creuse</t>
  </si>
  <si>
    <t>NORMANDIE</t>
  </si>
  <si>
    <t>Eure</t>
  </si>
  <si>
    <t>Gers</t>
  </si>
  <si>
    <t>Landes</t>
  </si>
  <si>
    <t>PAYS DE LA LOIRE</t>
  </si>
  <si>
    <t>Maine-et-Loire</t>
  </si>
  <si>
    <t>GRAND EST</t>
  </si>
  <si>
    <t>Haute-Marne</t>
  </si>
  <si>
    <t>Mayenne</t>
  </si>
  <si>
    <t>Meurthe-et-Moselle</t>
  </si>
  <si>
    <t>Puy-de-Dôme</t>
  </si>
  <si>
    <t>Rhône</t>
  </si>
  <si>
    <t>Saône-et-Loire</t>
  </si>
  <si>
    <t>ILE-DE-FRANCE</t>
  </si>
  <si>
    <t>Paris</t>
  </si>
  <si>
    <t>Somme</t>
  </si>
  <si>
    <t>Tarn-et-Garonne</t>
  </si>
  <si>
    <t>Vendée</t>
  </si>
  <si>
    <t>Vosges</t>
  </si>
  <si>
    <t>Yonne</t>
  </si>
  <si>
    <t>GUADELOUPE</t>
  </si>
  <si>
    <t>Guadeloupe</t>
  </si>
  <si>
    <t>LA REUNION</t>
  </si>
  <si>
    <t>La réunion</t>
  </si>
  <si>
    <t>CORSE</t>
  </si>
  <si>
    <t>Haute-Corse</t>
  </si>
  <si>
    <t>Ardennes</t>
  </si>
  <si>
    <t>Aveyron</t>
  </si>
  <si>
    <t>Cantal</t>
  </si>
  <si>
    <t>Corrèze</t>
  </si>
  <si>
    <t>CENTRE-VAL DE LOIRE</t>
  </si>
  <si>
    <t>Eure-et-Loir</t>
  </si>
  <si>
    <t>Hérault</t>
  </si>
  <si>
    <t>Ille-et-Vilaine</t>
  </si>
  <si>
    <t>Indre</t>
  </si>
  <si>
    <t>Isère</t>
  </si>
  <si>
    <t>Loire</t>
  </si>
  <si>
    <t>Lot-et-Garonne</t>
  </si>
  <si>
    <t>Meuse</t>
  </si>
  <si>
    <t>Morbihan</t>
  </si>
  <si>
    <t>Pyrénées-Orientales</t>
  </si>
  <si>
    <t>Bas-Rhin</t>
  </si>
  <si>
    <t>Sarthe</t>
  </si>
  <si>
    <t>Deux-Sèvres</t>
  </si>
  <si>
    <t>Val-de-Marne</t>
  </si>
  <si>
    <t>MARTINIQUE</t>
  </si>
  <si>
    <t>Martinique</t>
  </si>
  <si>
    <t>Aude</t>
  </si>
  <si>
    <t>Charente</t>
  </si>
  <si>
    <t>Cher</t>
  </si>
  <si>
    <t>Doubs</t>
  </si>
  <si>
    <t>Finistère</t>
  </si>
  <si>
    <t>Loir-et-Cher</t>
  </si>
  <si>
    <t>Haute-Loire</t>
  </si>
  <si>
    <t>Manche</t>
  </si>
  <si>
    <t>Nord</t>
  </si>
  <si>
    <t>Oise</t>
  </si>
  <si>
    <t>Pyrénées-Atlantiques</t>
  </si>
  <si>
    <t>Hautes-Pyrénées</t>
  </si>
  <si>
    <t>Haute-Saône</t>
  </si>
  <si>
    <t>Var</t>
  </si>
  <si>
    <t>Vienne</t>
  </si>
  <si>
    <t>Haute-Vienne</t>
  </si>
  <si>
    <t>Essonne</t>
  </si>
  <si>
    <t>Hauts-de-Seine</t>
  </si>
  <si>
    <t>Seine-Saint-Denis</t>
  </si>
  <si>
    <t>Val-d'Oise</t>
  </si>
  <si>
    <t>Corse-du-Sud</t>
  </si>
  <si>
    <t>Alpes-de-Haute-Provence</t>
  </si>
  <si>
    <t>Alpes-Maritimes</t>
  </si>
  <si>
    <t>Aube</t>
  </si>
  <si>
    <t>Charente-Maritime</t>
  </si>
  <si>
    <t>Drôme</t>
  </si>
  <si>
    <t>Haute-Garonne</t>
  </si>
  <si>
    <t>Gironde</t>
  </si>
  <si>
    <t>Lot</t>
  </si>
  <si>
    <t>Lozère</t>
  </si>
  <si>
    <t>Orne</t>
  </si>
  <si>
    <t>Savoie</t>
  </si>
  <si>
    <t>Allier</t>
  </si>
  <si>
    <t>Ardèche</t>
  </si>
  <si>
    <t>Calvados</t>
  </si>
  <si>
    <t>Dordogne</t>
  </si>
  <si>
    <t>Gard</t>
  </si>
  <si>
    <t>Indre-et-Loire</t>
  </si>
  <si>
    <t>Jura</t>
  </si>
  <si>
    <t>Loire-Atlantique</t>
  </si>
  <si>
    <t>Loiret</t>
  </si>
  <si>
    <t>Marne</t>
  </si>
  <si>
    <t>Moselle</t>
  </si>
  <si>
    <t>Nièvre</t>
  </si>
  <si>
    <t>Pas-de-Calais</t>
  </si>
  <si>
    <t>Haut-Rhin</t>
  </si>
  <si>
    <t>Haute-Savoie</t>
  </si>
  <si>
    <t>Seine-Maritime</t>
  </si>
  <si>
    <t>Seine-et-Marne</t>
  </si>
  <si>
    <t>Yvelines</t>
  </si>
  <si>
    <t>Tarn</t>
  </si>
  <si>
    <t>Vaucluse</t>
  </si>
  <si>
    <t>Territoire de Belfort</t>
  </si>
  <si>
    <t>GUYANE</t>
  </si>
  <si>
    <t>Guyane</t>
  </si>
  <si>
    <t>Peut-on se fier aux site ?</t>
  </si>
  <si>
    <t>Quel est le but général du site ?</t>
  </si>
  <si>
    <t>Qu'est-ce que des données ouvertes ? (open data)</t>
  </si>
  <si>
    <t>Peut-on se fier aux données ?</t>
  </si>
  <si>
    <t>Avons-nous le droit d'exploiter les données ?</t>
  </si>
  <si>
    <t>Que savons-nous sur les données ?</t>
  </si>
  <si>
    <t>Sous quels formats les données sont accessibles ? En existe-t-il un exploitable par un tableur ?</t>
  </si>
  <si>
    <t>Est-ce que le site est la source originel des données ? Si non, quelle est la source des données ?</t>
  </si>
  <si>
    <t xml:space="preserve">Étudiez le site et les informations présentes. </t>
  </si>
  <si>
    <t>Ci-suivent une liste non exhaustives de points qui peuvent être examinés :</t>
  </si>
  <si>
    <t>Le site = https://www.data.gouv.fr/</t>
  </si>
  <si>
    <t>Élément de confiance = Un site gouvernemental vu l'URL</t>
  </si>
  <si>
    <t>Voir Commencer sur data.gouv.fr https://www.data.gouv.fr/fr/pages/about/a-propos_data-gouv/</t>
  </si>
  <si>
    <t>Idem ("Les données ouvertes (open data) sont des données en accès libre et gratuit et facilement réutilisables par toutes et tous.")</t>
  </si>
  <si>
    <t>Source des données = Caisse des dépots, organisme public</t>
  </si>
  <si>
    <t>Consulter la licence associée aux données</t>
  </si>
  <si>
    <t>Producteur (et site d'origine), métadonnées dont mots-clés, description et un fichier sur notes méthdoologiques et sources à étudiier</t>
  </si>
  <si>
    <t>Format CSV (utilisable par un tableur), format JSON, format GeoJSON</t>
  </si>
  <si>
    <t xml:space="preserve">Source originale : </t>
  </si>
  <si>
    <t>Non. Il est écrit "Ce jeu de données provient d'un portail externe. "</t>
  </si>
  <si>
    <t>https://opendata.caissedesdepots.fr/explore/dataset/logementsociaux_plans_de_fi_dep/</t>
  </si>
  <si>
    <t>Cette source permet de pré-visualiser les données et donc de se faire une meilleur idée de ce qu'elles représentent.</t>
  </si>
  <si>
    <t>Notamment dans la pré-visualisation sur ce site, les en-têtes de colonnes sont plus précis que dans le fichier de données CSV récupéré</t>
  </si>
  <si>
    <t>Données récupérées le 22 octobre 2022</t>
  </si>
  <si>
    <t>https://www.data.gouv.fr/fr/datasets/plans-de-financement-ressources-des-logements-sociaux-par-departement-2016-2018/</t>
  </si>
  <si>
    <t>sur la page :</t>
  </si>
  <si>
    <t>code région</t>
  </si>
  <si>
    <t>code département</t>
  </si>
  <si>
    <t>nom département</t>
  </si>
  <si>
    <t>année publication</t>
  </si>
  <si>
    <t>fonds propres en %</t>
  </si>
  <si>
    <t>subventions en %</t>
  </si>
  <si>
    <t>nom region</t>
  </si>
  <si>
    <t>prêts banque des territoires en %</t>
  </si>
  <si>
    <t>autres prêts action logement banques en %</t>
  </si>
  <si>
    <t>prix de revient moyen en euros ttc logt 2016 2018</t>
  </si>
  <si>
    <t>46.0998122221</t>
  </si>
  <si>
    <t>5.34901028475</t>
  </si>
  <si>
    <t>49.5613114904</t>
  </si>
  <si>
    <t>3.55916466485</t>
  </si>
  <si>
    <t>44.6638856063</t>
  </si>
  <si>
    <t>6.26498496872</t>
  </si>
  <si>
    <t>42.9208226239</t>
  </si>
  <si>
    <t>1.50375116388</t>
  </si>
  <si>
    <t>43.5458050139</t>
  </si>
  <si>
    <t>5.08494025067</t>
  </si>
  <si>
    <t>47.4254928957</t>
  </si>
  <si>
    <t>4.77184719933</t>
  </si>
  <si>
    <t>48.4402843095</t>
  </si>
  <si>
    <t>-2.86454539357</t>
  </si>
  <si>
    <t>46.090559575</t>
  </si>
  <si>
    <t>2.01850763308</t>
  </si>
  <si>
    <t>49.113873738</t>
  </si>
  <si>
    <t>0.996146549409</t>
  </si>
  <si>
    <t>43.6927347659</t>
  </si>
  <si>
    <t>0.452760281756</t>
  </si>
  <si>
    <t>43.9657823667</t>
  </si>
  <si>
    <t>-0.78385523626</t>
  </si>
  <si>
    <t>47.3898873381</t>
  </si>
  <si>
    <t>-0.559331139589</t>
  </si>
  <si>
    <t>48.1103311993</t>
  </si>
  <si>
    <t>5.22580142022</t>
  </si>
  <si>
    <t>48.1468942114</t>
  </si>
  <si>
    <t>-0.657459834719</t>
  </si>
  <si>
    <t>48.7887533754</t>
  </si>
  <si>
    <t>6.16202985234</t>
  </si>
  <si>
    <t>45.7258592913</t>
  </si>
  <si>
    <t>3.14032352711</t>
  </si>
  <si>
    <t>45.8711539804</t>
  </si>
  <si>
    <t>4.64078317984</t>
  </si>
  <si>
    <t>46.6448293917</t>
  </si>
  <si>
    <t>4.54267593616</t>
  </si>
  <si>
    <t>48.8565979735</t>
  </si>
  <si>
    <t>2.34264753643</t>
  </si>
  <si>
    <t>49.9578176924</t>
  </si>
  <si>
    <t>2.27620450811</t>
  </si>
  <si>
    <t>44.0857612443</t>
  </si>
  <si>
    <t>1.28255364002</t>
  </si>
  <si>
    <t>46.6750662606</t>
  </si>
  <si>
    <t>-1.29845773942</t>
  </si>
  <si>
    <t>48.1963345476</t>
  </si>
  <si>
    <t>6.38067117346</t>
  </si>
  <si>
    <t>47.8404836667</t>
  </si>
  <si>
    <t>3.56356895719</t>
  </si>
  <si>
    <t>16.1976548414</t>
  </si>
  <si>
    <t>-61.5407693305</t>
  </si>
  <si>
    <t>-21.1330451582</t>
  </si>
  <si>
    <t>55.5324179552</t>
  </si>
  <si>
    <t>49.6161856707</t>
  </si>
  <si>
    <t>4.64021951533</t>
  </si>
  <si>
    <t>44.2810941424</t>
  </si>
  <si>
    <t>2.67869851474</t>
  </si>
  <si>
    <t>45.0512825473</t>
  </si>
  <si>
    <t>2.66886215826</t>
  </si>
  <si>
    <t>45.3573467155</t>
  </si>
  <si>
    <t>1.87772952177</t>
  </si>
  <si>
    <t>48.388123476</t>
  </si>
  <si>
    <t>1.37009544278</t>
  </si>
  <si>
    <t>43.5795813667</t>
  </si>
  <si>
    <t>3.36861681573</t>
  </si>
  <si>
    <t>48.1548775811</t>
  </si>
  <si>
    <t>-1.63820399156</t>
  </si>
  <si>
    <t>46.7782124054</t>
  </si>
  <si>
    <t>1.57601780063</t>
  </si>
  <si>
    <t>45.2638872254</t>
  </si>
  <si>
    <t>5.57400857484</t>
  </si>
  <si>
    <t>45.7280103756</t>
  </si>
  <si>
    <t>4.16480104291</t>
  </si>
  <si>
    <t>44.3677089865</t>
  </si>
  <si>
    <t>0.460803506487</t>
  </si>
  <si>
    <t>48.9913817229</t>
  </si>
  <si>
    <t>5.38140417619</t>
  </si>
  <si>
    <t>47.8467086338</t>
  </si>
  <si>
    <t>-2.81127256837</t>
  </si>
  <si>
    <t>42.5997176168</t>
  </si>
  <si>
    <t>2.52242460238</t>
  </si>
  <si>
    <t>48.6715622677</t>
  </si>
  <si>
    <t>7.55217555089</t>
  </si>
  <si>
    <t>47.9950199162</t>
  </si>
  <si>
    <t>0.222911876977</t>
  </si>
  <si>
    <t>46.5567918879</t>
  </si>
  <si>
    <t>-0.318000707606</t>
  </si>
  <si>
    <t>48.7774964062</t>
  </si>
  <si>
    <t>2.46904047415</t>
  </si>
  <si>
    <t>14.654900798</t>
  </si>
  <si>
    <t>-61.0204230502</t>
  </si>
  <si>
    <t>43.1033529319</t>
  </si>
  <si>
    <t>2.41365988458</t>
  </si>
  <si>
    <t>45.7185965221</t>
  </si>
  <si>
    <t>0.203142277221</t>
  </si>
  <si>
    <t>47.0658242793</t>
  </si>
  <si>
    <t>2.49107761297</t>
  </si>
  <si>
    <t>47.1659911569</t>
  </si>
  <si>
    <t>6.36277149196</t>
  </si>
  <si>
    <t>48.2618259458</t>
  </si>
  <si>
    <t>-4.05987518547</t>
  </si>
  <si>
    <t>47.6169283847</t>
  </si>
  <si>
    <t>1.4281468197</t>
  </si>
  <si>
    <t>45.1280686322</t>
  </si>
  <si>
    <t>3.80622868351</t>
  </si>
  <si>
    <t>49.0806979088</t>
  </si>
  <si>
    <t>-1.32901515329</t>
  </si>
  <si>
    <t>50.4484991627</t>
  </si>
  <si>
    <t>3.21387398356</t>
  </si>
  <si>
    <t>49.4099036082</t>
  </si>
  <si>
    <t>2.42521396078</t>
  </si>
  <si>
    <t>43.2562397968</t>
  </si>
  <si>
    <t>-0.760761194252</t>
  </si>
  <si>
    <t>43.0535664028</t>
  </si>
  <si>
    <t>0.164160527378</t>
  </si>
  <si>
    <t>47.6413135621</t>
  </si>
  <si>
    <t>6.08749951663</t>
  </si>
  <si>
    <t>43.4424380061</t>
  </si>
  <si>
    <t>6.2447378013</t>
  </si>
  <si>
    <t>46.5652066127</t>
  </si>
  <si>
    <t>0.459067670261</t>
  </si>
  <si>
    <t>45.8924371012</t>
  </si>
  <si>
    <t>1.2351170368</t>
  </si>
  <si>
    <t>48.522570258</t>
  </si>
  <si>
    <t>2.24306927422</t>
  </si>
  <si>
    <t>48.8471042389</t>
  </si>
  <si>
    <t>2.24508421454</t>
  </si>
  <si>
    <t>48.9178590211</t>
  </si>
  <si>
    <t>2.47795101469</t>
  </si>
  <si>
    <t>49.082819343</t>
  </si>
  <si>
    <t>2.13019232912</t>
  </si>
  <si>
    <t>44.1062510578</t>
  </si>
  <si>
    <t>6.24490104706</t>
  </si>
  <si>
    <t>43.9383070696</t>
  </si>
  <si>
    <t>7.11626190185</t>
  </si>
  <si>
    <t>48.3046275271</t>
  </si>
  <si>
    <t>4.1615479412</t>
  </si>
  <si>
    <t>45.7753501492</t>
  </si>
  <si>
    <t>-0.679308824363</t>
  </si>
  <si>
    <t>44.685301365</t>
  </si>
  <si>
    <t>5.16724325912</t>
  </si>
  <si>
    <t>43.3587791244</t>
  </si>
  <si>
    <t>1.1747830086</t>
  </si>
  <si>
    <t>44.838928113</t>
  </si>
  <si>
    <t>-0.582530805948</t>
  </si>
  <si>
    <t>44.6246313605</t>
  </si>
  <si>
    <t>1.60523363807</t>
  </si>
  <si>
    <t>44.517666205</t>
  </si>
  <si>
    <t>3.49944679157</t>
  </si>
  <si>
    <t>48.623053835</t>
  </si>
  <si>
    <t>0.127233476505</t>
  </si>
  <si>
    <t>45.4774716978</t>
  </si>
  <si>
    <t>6.44282808509</t>
  </si>
  <si>
    <t>46.3935054117</t>
  </si>
  <si>
    <t>3.18766041493</t>
  </si>
  <si>
    <t>44.752644971</t>
  </si>
  <si>
    <t>4.42550547909</t>
  </si>
  <si>
    <t>49.0997416919</t>
  </si>
  <si>
    <t>-0.361716658605</t>
  </si>
  <si>
    <t>45.1048682216</t>
  </si>
  <si>
    <t>0.741105908163</t>
  </si>
  <si>
    <t>43.9937115517</t>
  </si>
  <si>
    <t>4.17993965495</t>
  </si>
  <si>
    <t>47.2583209744</t>
  </si>
  <si>
    <t>0.691235175172</t>
  </si>
  <si>
    <t>46.7294339425</t>
  </si>
  <si>
    <t>5.69738709796</t>
  </si>
  <si>
    <t>47.3631174295</t>
  </si>
  <si>
    <t>-1.67919574874</t>
  </si>
  <si>
    <t>47.9118216122</t>
  </si>
  <si>
    <t>2.34470538248</t>
  </si>
  <si>
    <t>48.9497608781</t>
  </si>
  <si>
    <t>4.23880105627</t>
  </si>
  <si>
    <t>49.037499769</t>
  </si>
  <si>
    <t>6.66154353426</t>
  </si>
  <si>
    <t>47.1155421803</t>
  </si>
  <si>
    <t>3.50410391021</t>
  </si>
  <si>
    <t>50.4938394034</t>
  </si>
  <si>
    <t>2.28606674945</t>
  </si>
  <si>
    <t>47.8592040609</t>
  </si>
  <si>
    <t>7.27392899333</t>
  </si>
  <si>
    <t>46.0348418167</t>
  </si>
  <si>
    <t>6.42843200127</t>
  </si>
  <si>
    <t>49.6547664075</t>
  </si>
  <si>
    <t>1.02785062863</t>
  </si>
  <si>
    <t>48.6274676916</t>
  </si>
  <si>
    <t>2.93408451572</t>
  </si>
  <si>
    <t>48.8152466298</t>
  </si>
  <si>
    <t>1.84105987405</t>
  </si>
  <si>
    <t>43.7854198947</t>
  </si>
  <si>
    <t>2.16579012506</t>
  </si>
  <si>
    <t>44.0071551688</t>
  </si>
  <si>
    <t>5.17723570422</t>
  </si>
  <si>
    <t>47.6316093241</t>
  </si>
  <si>
    <t>6.92852912715</t>
  </si>
  <si>
    <t>3.92212452459</t>
  </si>
  <si>
    <t>-53.2376821055</t>
  </si>
  <si>
    <t>Latitude</t>
  </si>
  <si>
    <t>Longitude</t>
  </si>
  <si>
    <t>NR</t>
  </si>
  <si>
    <t>Nombre de départements de l'étude :</t>
  </si>
  <si>
    <t>Nombre de départements renseignés :</t>
  </si>
  <si>
    <t>Sources de financement</t>
  </si>
  <si>
    <t xml:space="preserve">Pourcentage moyen d'utilisation		</t>
  </si>
  <si>
    <t xml:space="preserve">Pourcentage médian d'utilisation		</t>
  </si>
  <si>
    <t>Analyse de l'utilisation des sources de financement</t>
  </si>
  <si>
    <t>Étiquettes de lignes</t>
  </si>
  <si>
    <t>Total général</t>
  </si>
  <si>
    <t>Moyenne de prix de revient moyen en euros ttc logt 2016 2018</t>
  </si>
  <si>
    <t>Moyenne des moyennes par région :</t>
  </si>
  <si>
    <t>Rermarques de correction :</t>
  </si>
  <si>
    <t xml:space="preserve"> - Le "total général" est en fait la moyenne de toutes les valeurs de prix de revient comme le montre le calcul ajouté en I29</t>
  </si>
  <si>
    <t>Calcul par des moyens sans tableau croisé dynamique</t>
  </si>
  <si>
    <t xml:space="preserve">  - la moyenne des moyennes n'est en général pas égale à la moyenne des valeurs initiales</t>
  </si>
  <si>
    <t>Discussion : intérêt des tableaux croisés dynamiques versus calcul par formule</t>
  </si>
  <si>
    <t xml:space="preserve"> - Silmplicité et rapidité de la mise en place des tableaux croisés dynamiques</t>
  </si>
  <si>
    <t xml:space="preserve"> - En cas de modification des valeurs sources, le tableau dynamique doit être actualisé (ce qu'on peut oublier) alors que les formules s'adaptent immédiatement</t>
  </si>
  <si>
    <t>Ci-dessous : la réponse à la colonne 9 : comme il s'agit de refaire un calcul existant, un groupe a été placé sur la colonne I pour pouvoir les masquer plus facilement afin de se rapprocher d'un tableau de bord plus réel.</t>
  </si>
  <si>
    <t>Remarque de correction : difficulté technique de la question 9 : avant de recopier la formule qui est en I12, il faut "bloquer" les plages de cellules désignant les sources de calcul (plages B2 :B101 et I2:I101 dans la feuille des données. D'où des $. Le placement de ces $ fait l'objet de la suite de la formation.</t>
  </si>
  <si>
    <t xml:space="preserve">Dans cette colonne J, hors question de l'énoncé, on a placé des formules permettant de vérifier que les valeurs des colonnes I et J sont égales. </t>
  </si>
  <si>
    <t>La valeur L12 indique s'il est vrai que tous les calculs donnent les mêmes résultats que le tableau croisé dynamique.</t>
  </si>
  <si>
    <t xml:space="preserve"> - Le format du tableau croisé s'auto-adapte par défaut (une option du tableau croisé dans Excel permet d'éviter cela) : cela peut rendre délicat son insertion dans une feuille visant à établir un tableau de bord car peut entraîner des modifications non voulues de la mise en forme de la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</si>
</sst>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7" x14ac:knownFonts="1"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theme="4" tint="-0.24994659260841701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thick">
        <color theme="4" tint="-0.24994659260841701"/>
      </right>
      <top style="dashed">
        <color rgb="FFFF0000"/>
      </top>
      <bottom style="dashed">
        <color rgb="FFFF0000"/>
      </bottom>
      <diagonal/>
    </border>
    <border>
      <left style="thick">
        <color theme="4" tint="-0.24994659260841701"/>
      </left>
      <right style="dashed">
        <color rgb="FFFF0000"/>
      </right>
      <top style="dashed">
        <color rgb="FFFF0000"/>
      </top>
      <bottom style="thick">
        <color theme="4" tint="-0.24994659260841701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thick">
        <color theme="4" tint="-0.24994659260841701"/>
      </bottom>
      <diagonal/>
    </border>
    <border>
      <left style="dashed">
        <color rgb="FFFF0000"/>
      </left>
      <right style="thick">
        <color theme="4" tint="-0.24994659260841701"/>
      </right>
      <top style="dashed">
        <color rgb="FFFF0000"/>
      </top>
      <bottom style="thick">
        <color theme="4" tint="-0.24994659260841701"/>
      </bottom>
      <diagonal/>
    </border>
    <border>
      <left style="thick">
        <color theme="4" tint="-0.24994659260841701"/>
      </left>
      <right style="dashed">
        <color rgb="FFFF0000"/>
      </right>
      <top/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/>
      <bottom style="dashed">
        <color rgb="FFFF0000"/>
      </bottom>
      <diagonal/>
    </border>
    <border>
      <left style="dashed">
        <color rgb="FFFF0000"/>
      </left>
      <right style="thick">
        <color theme="4" tint="-0.24994659260841701"/>
      </right>
      <top/>
      <bottom style="dashed">
        <color rgb="FFFF0000"/>
      </bottom>
      <diagonal/>
    </border>
    <border>
      <left style="thick">
        <color theme="4" tint="-0.24994659260841701"/>
      </left>
      <right style="dashed">
        <color rgb="FFFF0000"/>
      </right>
      <top style="thick">
        <color theme="4" tint="-0.24994659260841701"/>
      </top>
      <bottom style="thick">
        <color theme="4" tint="-0.24994659260841701"/>
      </bottom>
      <diagonal/>
    </border>
    <border>
      <left style="dashed">
        <color rgb="FFFF0000"/>
      </left>
      <right style="dashed">
        <color rgb="FFFF0000"/>
      </right>
      <top style="thick">
        <color theme="4" tint="-0.24994659260841701"/>
      </top>
      <bottom style="thick">
        <color theme="4" tint="-0.24994659260841701"/>
      </bottom>
      <diagonal/>
    </border>
    <border>
      <left style="dashed">
        <color rgb="FFFF0000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9" fontId="0" fillId="0" borderId="8" xfId="1" applyFont="1" applyBorder="1"/>
    <xf numFmtId="9" fontId="0" fillId="0" borderId="2" xfId="1" applyFont="1" applyBorder="1"/>
    <xf numFmtId="9" fontId="0" fillId="0" borderId="5" xfId="1" applyFont="1" applyBorder="1"/>
    <xf numFmtId="0" fontId="0" fillId="0" borderId="0" xfId="0" applyAlignment="1">
      <alignment wrapText="1"/>
    </xf>
    <xf numFmtId="9" fontId="0" fillId="0" borderId="13" xfId="0" applyNumberForma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4" fillId="0" borderId="0" xfId="0" applyFont="1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44" fontId="0" fillId="0" borderId="8" xfId="2" applyFont="1" applyBorder="1"/>
    <xf numFmtId="44" fontId="0" fillId="0" borderId="2" xfId="2" applyFont="1" applyBorder="1"/>
    <xf numFmtId="44" fontId="0" fillId="0" borderId="5" xfId="2" applyFont="1" applyBorder="1"/>
  </cellXfs>
  <cellStyles count="3">
    <cellStyle name="Monétaire" xfId="2" builtinId="4"/>
    <cellStyle name="Normal" xfId="0" builtinId="0"/>
    <cellStyle name="Pourcentage" xfId="1" builtinId="5"/>
  </cellStyles>
  <dxfs count="2">
    <dxf>
      <numFmt numFmtId="164" formatCode="#,##0.00\ &quot;€&quot;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pourcentage</a:t>
            </a:r>
            <a:r>
              <a:rPr lang="fr-FR" baseline="0"/>
              <a:t> moyen d'utilisation </a:t>
            </a:r>
            <a:br>
              <a:rPr lang="fr-FR" baseline="0"/>
            </a:br>
            <a:r>
              <a:rPr lang="fr-FR" baseline="0"/>
              <a:t>des sources de financement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3F-0B41-BEBF-6604A0A79C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3F-0B41-BEBF-6604A0A79C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3F-0B41-BEBF-6604A0A79C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3F-0B41-BEBF-6604A0A79C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synthèse!$B$8:$E$8</c:f>
              <c:strCache>
                <c:ptCount val="4"/>
                <c:pt idx="0">
                  <c:v>fonds propres en %</c:v>
                </c:pt>
                <c:pt idx="1">
                  <c:v>subventions en %</c:v>
                </c:pt>
                <c:pt idx="2">
                  <c:v>prêts banque des territoires en %</c:v>
                </c:pt>
                <c:pt idx="3">
                  <c:v>autres prêts action logement banques en %</c:v>
                </c:pt>
              </c:strCache>
            </c:strRef>
          </c:cat>
          <c:val>
            <c:numRef>
              <c:f>synthèse!$B$9:$E$9</c:f>
              <c:numCache>
                <c:formatCode>0%</c:formatCode>
                <c:ptCount val="4"/>
                <c:pt idx="0">
                  <c:v>0.13181818181818189</c:v>
                </c:pt>
                <c:pt idx="1">
                  <c:v>9.2121212121212118E-2</c:v>
                </c:pt>
                <c:pt idx="2">
                  <c:v>0.72929292929292933</c:v>
                </c:pt>
                <c:pt idx="3">
                  <c:v>4.676767676767675E-2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6-024E-8D49-38BA019F1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080271216097988E-2"/>
          <c:y val="0.68239383695161493"/>
          <c:w val="0.46702740840680296"/>
          <c:h val="0.235365902626829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73859</xdr:colOff>
      <xdr:row>10</xdr:row>
      <xdr:rowOff>69534</xdr:rowOff>
    </xdr:from>
    <xdr:to>
      <xdr:col>5</xdr:col>
      <xdr:colOff>502597</xdr:colOff>
      <xdr:row>29</xdr:row>
      <xdr:rowOff>108085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90CEC71-1F76-5D63-8AF0-36D885A8C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-" refreshedDate="44863.375213425927" createdVersion="8" refreshedVersion="8" minRefreshableVersion="3" recordCount="100" xr:uid="{328ABE72-E363-8546-96D9-87751B98BA07}">
  <cacheSource type="worksheet">
    <worksheetSource ref="A1:K101" sheet="logementsociaux_plans_de_fi_dep"/>
  </cacheSource>
  <cacheFields count="11">
    <cacheField name="code région" numFmtId="0">
      <sharedItems containsSemiMixedTypes="0" containsString="0" containsNumber="1" containsInteger="1" minValue="1" maxValue="94"/>
    </cacheField>
    <cacheField name="nom region" numFmtId="0">
      <sharedItems count="17">
        <s v="AUVERGNE-RHONE-ALPES"/>
        <s v="HAUTS-DE-FRANCE"/>
        <s v="PROVENCE ALPES COTE D'AZUR"/>
        <s v="OCCITANIE"/>
        <s v="BOURGOGNE-FRANCHE-COMTE"/>
        <s v="BRETAGNE"/>
        <s v="NOUVELLE-AQUITAINE"/>
        <s v="NORMANDIE"/>
        <s v="PAYS DE LA LOIRE"/>
        <s v="GRAND EST"/>
        <s v="ILE-DE-FRANCE"/>
        <s v="GUADELOUPE"/>
        <s v="LA REUNION"/>
        <s v="CORSE"/>
        <s v="CENTRE-VAL DE LOIRE"/>
        <s v="MARTINIQUE"/>
        <s v="GUYANE"/>
      </sharedItems>
    </cacheField>
    <cacheField name="code département" numFmtId="0">
      <sharedItems containsString="0" containsBlank="1" containsNumber="1" containsInteger="1" minValue="1" maxValue="974"/>
    </cacheField>
    <cacheField name="nom département" numFmtId="0">
      <sharedItems/>
    </cacheField>
    <cacheField name="fonds propres en %" numFmtId="9">
      <sharedItems containsMixedTypes="1" containsNumber="1" minValue="0.01" maxValue="0.31"/>
    </cacheField>
    <cacheField name="subventions en %" numFmtId="9">
      <sharedItems containsMixedTypes="1" containsNumber="1" minValue="0.02" maxValue="0.45"/>
    </cacheField>
    <cacheField name="prêts banque des territoires en %" numFmtId="9">
      <sharedItems containsMixedTypes="1" containsNumber="1" minValue="0.48" maxValue="0.87" count="30">
        <n v="0.8"/>
        <n v="0.78"/>
        <n v="0.87"/>
        <n v="0.72"/>
        <n v="0.7"/>
        <n v="0.62"/>
        <n v="0.73"/>
        <n v="0.77"/>
        <n v="0.81"/>
        <n v="0.75"/>
        <n v="0.76"/>
        <n v="0.79"/>
        <n v="0.49"/>
        <n v="0.74"/>
        <n v="0.71"/>
        <n v="0.61"/>
        <n v="0.48"/>
        <n v="0.69"/>
        <n v="0.65"/>
        <n v="0.82"/>
        <n v="0.85"/>
        <s v="NR"/>
        <n v="0.66"/>
        <n v="0.51"/>
        <n v="0.86"/>
        <n v="0.68"/>
        <n v="0.63"/>
        <n v="0.84"/>
        <n v="0.64"/>
        <n v="0.67"/>
      </sharedItems>
    </cacheField>
    <cacheField name="autres prêts action logement banques en %" numFmtId="9">
      <sharedItems containsMixedTypes="1" containsNumber="1" minValue="0" maxValue="0.28000000000000003"/>
    </cacheField>
    <cacheField name="prix de revient moyen en euros ttc logt 2016 2018" numFmtId="0">
      <sharedItems containsMixedTypes="1" containsNumber="1" minValue="103372.4123" maxValue="224589.46410000001" count="100">
        <n v="160638.38130000001"/>
        <n v="139890.0405"/>
        <n v="151273.55420000001"/>
        <n v="130099.7389"/>
        <n v="151401.01490000001"/>
        <n v="130841.0349"/>
        <n v="122904.0099"/>
        <n v="108837.1439"/>
        <n v="141390.0753"/>
        <n v="129157.9121"/>
        <n v="107045.4311"/>
        <n v="125221.72"/>
        <n v="129524.35370000001"/>
        <n v="125773.44100000001"/>
        <n v="135974.54370000001"/>
        <n v="147472.10140000001"/>
        <n v="156192.3921"/>
        <n v="140158.1851"/>
        <n v="224589.46410000001"/>
        <n v="134265.68169999999"/>
        <n v="116851.0631"/>
        <n v="125772.9715"/>
        <n v="122405.164"/>
        <n v="133249.6574"/>
        <n v="170169.16080000001"/>
        <n v="171756.73420000001"/>
        <n v="149318.20699999999"/>
        <n v="130706.7115"/>
        <n v="133893.959"/>
        <n v="124809.6577"/>
        <n v="116750.5171"/>
        <n v="136974.13990000001"/>
        <n v="125834.2877"/>
        <n v="125326.9731"/>
        <n v="108757.43829999999"/>
        <n v="142996.61439999999"/>
        <n v="138714.6917"/>
        <n v="131244.67300000001"/>
        <s v="NR"/>
        <n v="117503.8137"/>
        <n v="124269.4862"/>
        <n v="152807.08489999999"/>
        <n v="128380.1627"/>
        <n v="128301.5368"/>
        <n v="174683.99919999999"/>
        <n v="138152.38159999999"/>
        <n v="124948.2576"/>
        <n v="133049.05119999999"/>
        <n v="128499.9088"/>
        <n v="140729.69219999999"/>
        <n v="126079.0594"/>
        <n v="155741.3665"/>
        <n v="124293.01330000001"/>
        <n v="128432.95970000001"/>
        <n v="139703.81640000001"/>
        <n v="139135.70879999999"/>
        <n v="124554.9164"/>
        <n v="133591.7291"/>
        <n v="124183.9681"/>
        <n v="137205.1226"/>
        <n v="127107.98880000001"/>
        <n v="127022.4849"/>
        <n v="174513.3143"/>
        <n v="191130.02480000001"/>
        <n v="178871.03140000001"/>
        <n v="170548.95189999999"/>
        <n v="153535.1349"/>
        <n v="133723.5183"/>
        <n v="150834.5361"/>
        <n v="150803.52470000001"/>
        <n v="123058.59510000001"/>
        <n v="133725.9768"/>
        <n v="132633.99040000001"/>
        <n v="140850.21369999999"/>
        <n v="131924.82920000001"/>
        <n v="147784.01420000001"/>
        <n v="103372.4123"/>
        <n v="158499.75090000001"/>
        <n v="120277.8989"/>
        <n v="130415.7629"/>
        <n v="133150.85019999999"/>
        <n v="119708.826"/>
        <n v="132989.85920000001"/>
        <n v="135067.1152"/>
        <n v="140129.01930000001"/>
        <n v="132369.78810000001"/>
        <n v="152890.6692"/>
        <n v="163990.0295"/>
        <n v="135364.96299999999"/>
        <n v="141042.95009999999"/>
        <n v="142541.24960000001"/>
        <n v="133663.01240000001"/>
        <n v="149239.82980000001"/>
        <n v="141475.0626"/>
        <n v="164951.65640000001"/>
        <n v="170888.01130000001"/>
        <n v="125404.5085"/>
        <n v="149605.75140000001"/>
        <n v="149323.4357"/>
        <n v="172532.652"/>
      </sharedItems>
    </cacheField>
    <cacheField name="Latitude" numFmtId="0">
      <sharedItems containsBlank="1"/>
    </cacheField>
    <cacheField name="Longitud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84"/>
    <x v="0"/>
    <n v="1"/>
    <s v="Ain"/>
    <n v="0.13"/>
    <n v="0.05"/>
    <x v="0"/>
    <n v="0.02"/>
    <x v="0"/>
    <s v="46.0998122221"/>
    <s v="5.34901028475"/>
  </r>
  <r>
    <n v="32"/>
    <x v="1"/>
    <n v="2"/>
    <s v="Aisne"/>
    <n v="0.14000000000000001"/>
    <n v="0.05"/>
    <x v="1"/>
    <n v="0.03"/>
    <x v="1"/>
    <s v="49.5613114904"/>
    <s v="3.55916466485"/>
  </r>
  <r>
    <n v="93"/>
    <x v="2"/>
    <n v="5"/>
    <s v="Hautes-Alpes"/>
    <n v="0.03"/>
    <n v="0.03"/>
    <x v="2"/>
    <n v="7.0000000000000007E-2"/>
    <x v="2"/>
    <s v="44.6638856063"/>
    <s v="6.26498496872"/>
  </r>
  <r>
    <n v="76"/>
    <x v="3"/>
    <n v="9"/>
    <s v="Ariège"/>
    <n v="0.15"/>
    <n v="0.09"/>
    <x v="3"/>
    <n v="0.04"/>
    <x v="3"/>
    <s v="42.9208226239"/>
    <s v="1.50375116388"/>
  </r>
  <r>
    <n v="93"/>
    <x v="2"/>
    <n v="13"/>
    <s v="Bouches-du-Rhône"/>
    <n v="0.14000000000000001"/>
    <n v="0.12"/>
    <x v="4"/>
    <n v="0.04"/>
    <x v="4"/>
    <s v="43.5458050139"/>
    <s v="5.08494025067"/>
  </r>
  <r>
    <n v="27"/>
    <x v="4"/>
    <n v="21"/>
    <s v="Côte-d'Or"/>
    <n v="0.19"/>
    <n v="0.13"/>
    <x v="5"/>
    <n v="0.06"/>
    <x v="5"/>
    <s v="47.4254928957"/>
    <s v="4.77184719933"/>
  </r>
  <r>
    <n v="53"/>
    <x v="5"/>
    <n v="22"/>
    <s v="Côtes-d'Armor"/>
    <n v="0.16"/>
    <n v="0.09"/>
    <x v="6"/>
    <n v="0.02"/>
    <x v="6"/>
    <s v="48.4402843095"/>
    <s v="-2.86454539357"/>
  </r>
  <r>
    <n v="75"/>
    <x v="6"/>
    <n v="23"/>
    <s v="Creuse"/>
    <n v="0.11"/>
    <n v="0.12"/>
    <x v="7"/>
    <n v="0"/>
    <x v="7"/>
    <s v="46.090559575"/>
    <s v="2.01850763308"/>
  </r>
  <r>
    <n v="28"/>
    <x v="7"/>
    <n v="27"/>
    <s v="Eure"/>
    <n v="0.14000000000000001"/>
    <n v="0.03"/>
    <x v="8"/>
    <n v="0.02"/>
    <x v="8"/>
    <s v="49.113873738"/>
    <s v="0.996146549409"/>
  </r>
  <r>
    <n v="76"/>
    <x v="3"/>
    <n v="32"/>
    <s v="Gers"/>
    <n v="0.12"/>
    <n v="0.04"/>
    <x v="9"/>
    <n v="0.09"/>
    <x v="9"/>
    <s v="43.6927347659"/>
    <s v="0.452760281756"/>
  </r>
  <r>
    <n v="75"/>
    <x v="6"/>
    <n v="40"/>
    <s v="Landes"/>
    <n v="0.11"/>
    <n v="0.08"/>
    <x v="10"/>
    <n v="0.05"/>
    <x v="10"/>
    <s v="43.9657823667"/>
    <s v="-0.78385523626"/>
  </r>
  <r>
    <n v="52"/>
    <x v="8"/>
    <n v="49"/>
    <s v="Maine-et-Loire"/>
    <n v="0.15"/>
    <n v="0.06"/>
    <x v="7"/>
    <n v="0.02"/>
    <x v="11"/>
    <s v="47.3898873381"/>
    <s v="-0.559331139589"/>
  </r>
  <r>
    <n v="44"/>
    <x v="9"/>
    <n v="52"/>
    <s v="Haute-Marne"/>
    <n v="0.09"/>
    <n v="0.1"/>
    <x v="11"/>
    <n v="0.02"/>
    <x v="12"/>
    <s v="48.1103311993"/>
    <s v="5.22580142022"/>
  </r>
  <r>
    <n v="52"/>
    <x v="8"/>
    <n v="53"/>
    <s v="Mayenne"/>
    <n v="0.08"/>
    <n v="0.08"/>
    <x v="11"/>
    <n v="0.05"/>
    <x v="13"/>
    <s v="48.1468942114"/>
    <s v="-0.657459834719"/>
  </r>
  <r>
    <n v="44"/>
    <x v="9"/>
    <n v="54"/>
    <s v="Meurthe-et-Moselle"/>
    <n v="0.17"/>
    <n v="0.04"/>
    <x v="9"/>
    <n v="0.04"/>
    <x v="14"/>
    <s v="48.7887533754"/>
    <s v="6.16202985234"/>
  </r>
  <r>
    <n v="84"/>
    <x v="0"/>
    <n v="63"/>
    <s v="Puy-de-Dôme"/>
    <n v="0.08"/>
    <n v="0.09"/>
    <x v="1"/>
    <n v="0.05"/>
    <x v="15"/>
    <s v="45.7258592913"/>
    <s v="3.14032352711"/>
  </r>
  <r>
    <n v="84"/>
    <x v="0"/>
    <n v="69"/>
    <s v="Rhône"/>
    <n v="0.16"/>
    <n v="0.09"/>
    <x v="4"/>
    <n v="0.05"/>
    <x v="16"/>
    <s v="45.8711539804"/>
    <s v="4.64078317984"/>
  </r>
  <r>
    <n v="27"/>
    <x v="4"/>
    <n v="71"/>
    <s v="Saône-et-Loire"/>
    <n v="0.2"/>
    <n v="0.08"/>
    <x v="4"/>
    <n v="0.02"/>
    <x v="17"/>
    <s v="46.6448293917"/>
    <s v="4.54267593616"/>
  </r>
  <r>
    <n v="11"/>
    <x v="10"/>
    <n v="75"/>
    <s v="Paris"/>
    <n v="7.0000000000000007E-2"/>
    <n v="0.32"/>
    <x v="12"/>
    <n v="0.12"/>
    <x v="18"/>
    <s v="48.8565979735"/>
    <s v="2.34264753643"/>
  </r>
  <r>
    <n v="32"/>
    <x v="1"/>
    <n v="80"/>
    <s v="Somme"/>
    <n v="0.15"/>
    <n v="7.0000000000000007E-2"/>
    <x v="13"/>
    <n v="0.04"/>
    <x v="19"/>
    <s v="49.9578176924"/>
    <s v="2.27620450811"/>
  </r>
  <r>
    <n v="76"/>
    <x v="3"/>
    <n v="82"/>
    <s v="Tarn-et-Garonne"/>
    <n v="0.09"/>
    <n v="7.0000000000000007E-2"/>
    <x v="14"/>
    <n v="0.13"/>
    <x v="20"/>
    <s v="44.0857612443"/>
    <s v="1.28255364002"/>
  </r>
  <r>
    <n v="52"/>
    <x v="8"/>
    <n v="85"/>
    <s v="Vendée"/>
    <n v="0.14000000000000001"/>
    <n v="0.04"/>
    <x v="11"/>
    <n v="0.03"/>
    <x v="21"/>
    <s v="46.6750662606"/>
    <s v="-1.29845773942"/>
  </r>
  <r>
    <n v="44"/>
    <x v="9"/>
    <n v="88"/>
    <s v="Vosges"/>
    <n v="0.31"/>
    <n v="0.03"/>
    <x v="15"/>
    <n v="0.05"/>
    <x v="22"/>
    <s v="48.1963345476"/>
    <s v="6.38067117346"/>
  </r>
  <r>
    <n v="27"/>
    <x v="4"/>
    <n v="89"/>
    <s v="Yonne"/>
    <n v="0.11"/>
    <n v="0.13"/>
    <x v="16"/>
    <n v="0.28000000000000003"/>
    <x v="23"/>
    <s v="47.8404836667"/>
    <s v="3.56356895719"/>
  </r>
  <r>
    <n v="1"/>
    <x v="11"/>
    <n v="971"/>
    <s v="Guadeloupe"/>
    <n v="0.01"/>
    <n v="0.23"/>
    <x v="17"/>
    <n v="7.0000000000000007E-2"/>
    <x v="24"/>
    <s v="16.1976548414"/>
    <s v="-61.5407693305"/>
  </r>
  <r>
    <n v="4"/>
    <x v="12"/>
    <n v="974"/>
    <s v="La réunion"/>
    <n v="0.01"/>
    <n v="0.28000000000000003"/>
    <x v="18"/>
    <n v="0.06"/>
    <x v="25"/>
    <s v="-21.1330451582"/>
    <s v="55.5324179552"/>
  </r>
  <r>
    <n v="94"/>
    <x v="13"/>
    <m/>
    <s v="Haute-Corse"/>
    <n v="0.13"/>
    <n v="0.14000000000000001"/>
    <x v="17"/>
    <n v="0.04"/>
    <x v="26"/>
    <m/>
    <m/>
  </r>
  <r>
    <n v="44"/>
    <x v="9"/>
    <n v="8"/>
    <s v="Ardennes"/>
    <n v="0.14000000000000001"/>
    <n v="0.12"/>
    <x v="6"/>
    <n v="0.01"/>
    <x v="27"/>
    <s v="49.6161856707"/>
    <s v="4.64021951533"/>
  </r>
  <r>
    <n v="76"/>
    <x v="3"/>
    <n v="12"/>
    <s v="Aveyron"/>
    <n v="0.13"/>
    <n v="7.0000000000000007E-2"/>
    <x v="1"/>
    <n v="0.02"/>
    <x v="28"/>
    <s v="44.2810941424"/>
    <s v="2.67869851474"/>
  </r>
  <r>
    <n v="84"/>
    <x v="0"/>
    <n v="15"/>
    <s v="Cantal"/>
    <n v="0.13"/>
    <n v="0.03"/>
    <x v="19"/>
    <n v="0.02"/>
    <x v="29"/>
    <s v="45.0512825473"/>
    <s v="2.66886215826"/>
  </r>
  <r>
    <n v="75"/>
    <x v="6"/>
    <n v="19"/>
    <s v="Corrèze"/>
    <n v="0.08"/>
    <n v="0.03"/>
    <x v="20"/>
    <n v="0.04"/>
    <x v="30"/>
    <s v="45.3573467155"/>
    <s v="1.87772952177"/>
  </r>
  <r>
    <n v="24"/>
    <x v="14"/>
    <n v="28"/>
    <s v="Eure-et-Loir"/>
    <n v="0.14000000000000001"/>
    <n v="0.06"/>
    <x v="7"/>
    <n v="0.03"/>
    <x v="31"/>
    <s v="48.388123476"/>
    <s v="1.37009544278"/>
  </r>
  <r>
    <n v="76"/>
    <x v="3"/>
    <n v="34"/>
    <s v="Hérault"/>
    <n v="0.11"/>
    <n v="7.0000000000000007E-2"/>
    <x v="1"/>
    <n v="0.04"/>
    <x v="32"/>
    <s v="43.5795813667"/>
    <s v="3.36861681573"/>
  </r>
  <r>
    <n v="53"/>
    <x v="5"/>
    <n v="35"/>
    <s v="Ille-et-Vilaine"/>
    <n v="0.16"/>
    <n v="0.11"/>
    <x v="4"/>
    <n v="0.03"/>
    <x v="33"/>
    <s v="48.1548775811"/>
    <s v="-1.63820399156"/>
  </r>
  <r>
    <n v="24"/>
    <x v="14"/>
    <n v="36"/>
    <s v="Indre"/>
    <n v="0.17"/>
    <n v="0.05"/>
    <x v="9"/>
    <n v="0.03"/>
    <x v="34"/>
    <s v="46.7782124054"/>
    <s v="1.57601780063"/>
  </r>
  <r>
    <n v="84"/>
    <x v="0"/>
    <n v="38"/>
    <s v="Isère"/>
    <n v="0.12"/>
    <n v="0.16"/>
    <x v="17"/>
    <n v="0.03"/>
    <x v="35"/>
    <s v="45.2638872254"/>
    <s v="5.57400857484"/>
  </r>
  <r>
    <n v="84"/>
    <x v="0"/>
    <n v="42"/>
    <s v="Loire"/>
    <n v="0.16"/>
    <n v="0.04"/>
    <x v="13"/>
    <n v="0.06"/>
    <x v="36"/>
    <s v="45.7280103756"/>
    <s v="4.16480104291"/>
  </r>
  <r>
    <n v="75"/>
    <x v="6"/>
    <n v="47"/>
    <s v="Lot-et-Garonne"/>
    <n v="0.1"/>
    <n v="0.12"/>
    <x v="10"/>
    <n v="0.02"/>
    <x v="37"/>
    <s v="44.3677089865"/>
    <s v="0.460803506487"/>
  </r>
  <r>
    <n v="44"/>
    <x v="9"/>
    <n v="55"/>
    <s v="Meuse"/>
    <s v="NR"/>
    <s v="NR"/>
    <x v="21"/>
    <s v="NR"/>
    <x v="38"/>
    <s v="48.9913817229"/>
    <s v="5.38140417619"/>
  </r>
  <r>
    <n v="53"/>
    <x v="5"/>
    <n v="56"/>
    <s v="Morbihan"/>
    <n v="0.13"/>
    <n v="0.1"/>
    <x v="9"/>
    <n v="0.02"/>
    <x v="39"/>
    <s v="47.8467086338"/>
    <s v="-2.81127256837"/>
  </r>
  <r>
    <n v="76"/>
    <x v="3"/>
    <n v="66"/>
    <s v="Pyrénées-Orientales"/>
    <n v="7.0000000000000007E-2"/>
    <n v="0.09"/>
    <x v="19"/>
    <n v="0.02"/>
    <x v="40"/>
    <s v="42.5997176168"/>
    <s v="2.52242460238"/>
  </r>
  <r>
    <n v="44"/>
    <x v="9"/>
    <n v="67"/>
    <s v="Bas-Rhin"/>
    <n v="0.19"/>
    <n v="7.0000000000000007E-2"/>
    <x v="17"/>
    <n v="0.05"/>
    <x v="41"/>
    <s v="48.6715622677"/>
    <s v="7.55217555089"/>
  </r>
  <r>
    <n v="52"/>
    <x v="8"/>
    <n v="72"/>
    <s v="Sarthe"/>
    <n v="0.16"/>
    <n v="0.04"/>
    <x v="6"/>
    <n v="7.0000000000000007E-2"/>
    <x v="42"/>
    <s v="47.9950199162"/>
    <s v="0.222911876977"/>
  </r>
  <r>
    <n v="75"/>
    <x v="6"/>
    <n v="79"/>
    <s v="Deux-Sèvres"/>
    <n v="0.14000000000000001"/>
    <n v="0.13"/>
    <x v="22"/>
    <n v="7.0000000000000007E-2"/>
    <x v="43"/>
    <s v="46.5567918879"/>
    <s v="-0.318000707606"/>
  </r>
  <r>
    <n v="11"/>
    <x v="10"/>
    <n v="94"/>
    <s v="Val-de-Marne"/>
    <n v="0.13"/>
    <n v="0.12"/>
    <x v="18"/>
    <n v="0.1"/>
    <x v="44"/>
    <s v="48.7774964062"/>
    <s v="2.46904047415"/>
  </r>
  <r>
    <n v="2"/>
    <x v="15"/>
    <n v="972"/>
    <s v="Martinique"/>
    <n v="0.01"/>
    <n v="0.45"/>
    <x v="23"/>
    <n v="0.03"/>
    <x v="45"/>
    <s v="14.654900798"/>
    <s v="-61.0204230502"/>
  </r>
  <r>
    <n v="76"/>
    <x v="3"/>
    <n v="11"/>
    <s v="Aude"/>
    <n v="7.0000000000000007E-2"/>
    <n v="0.06"/>
    <x v="24"/>
    <n v="0.01"/>
    <x v="46"/>
    <s v="43.1033529319"/>
    <s v="2.41365988458"/>
  </r>
  <r>
    <n v="75"/>
    <x v="6"/>
    <n v="16"/>
    <s v="Charente"/>
    <n v="0.08"/>
    <n v="0.13"/>
    <x v="7"/>
    <n v="0.02"/>
    <x v="47"/>
    <s v="45.7185965221"/>
    <s v="0.203142277221"/>
  </r>
  <r>
    <n v="24"/>
    <x v="14"/>
    <n v="18"/>
    <s v="Cher"/>
    <n v="7.0000000000000007E-2"/>
    <n v="0.16"/>
    <x v="9"/>
    <n v="0.02"/>
    <x v="48"/>
    <s v="47.0658242793"/>
    <s v="2.49107761297"/>
  </r>
  <r>
    <n v="27"/>
    <x v="4"/>
    <n v="25"/>
    <s v="Doubs"/>
    <n v="0.13"/>
    <n v="0.09"/>
    <x v="13"/>
    <n v="0.04"/>
    <x v="49"/>
    <s v="47.1659911569"/>
    <s v="6.36277149196"/>
  </r>
  <r>
    <n v="53"/>
    <x v="5"/>
    <n v="29"/>
    <s v="Finistère"/>
    <n v="0.15"/>
    <n v="0.09"/>
    <x v="3"/>
    <n v="0.04"/>
    <x v="50"/>
    <s v="48.2618259458"/>
    <s v="-4.05987518547"/>
  </r>
  <r>
    <n v="24"/>
    <x v="14"/>
    <n v="41"/>
    <s v="Loir-et-Cher"/>
    <n v="0.11"/>
    <n v="0.12"/>
    <x v="13"/>
    <n v="0.03"/>
    <x v="51"/>
    <s v="47.6169283847"/>
    <s v="1.4281468197"/>
  </r>
  <r>
    <n v="84"/>
    <x v="0"/>
    <n v="43"/>
    <s v="Haute-Loire"/>
    <n v="0.11"/>
    <n v="0.06"/>
    <x v="19"/>
    <n v="0.01"/>
    <x v="52"/>
    <s v="45.1280686322"/>
    <s v="3.80622868351"/>
  </r>
  <r>
    <n v="28"/>
    <x v="7"/>
    <n v="50"/>
    <s v="Manche"/>
    <n v="0.14000000000000001"/>
    <n v="0.05"/>
    <x v="0"/>
    <n v="0.01"/>
    <x v="53"/>
    <s v="49.0806979088"/>
    <s v="-1.32901515329"/>
  </r>
  <r>
    <n v="32"/>
    <x v="1"/>
    <n v="59"/>
    <s v="Nord"/>
    <n v="0.16"/>
    <n v="7.0000000000000007E-2"/>
    <x v="13"/>
    <n v="0.03"/>
    <x v="54"/>
    <s v="50.4484991627"/>
    <s v="3.21387398356"/>
  </r>
  <r>
    <n v="32"/>
    <x v="1"/>
    <n v="60"/>
    <s v="Oise"/>
    <n v="0.14000000000000001"/>
    <n v="0.06"/>
    <x v="10"/>
    <n v="0.04"/>
    <x v="55"/>
    <s v="49.4099036082"/>
    <s v="2.42521396078"/>
  </r>
  <r>
    <n v="75"/>
    <x v="6"/>
    <n v="64"/>
    <s v="Pyrénées-Atlantiques"/>
    <n v="0.16"/>
    <n v="0.12"/>
    <x v="4"/>
    <n v="0.02"/>
    <x v="56"/>
    <s v="43.2562397968"/>
    <s v="-0.760761194252"/>
  </r>
  <r>
    <n v="76"/>
    <x v="3"/>
    <n v="65"/>
    <s v="Hautes-Pyrénées"/>
    <n v="0.2"/>
    <n v="7.0000000000000007E-2"/>
    <x v="14"/>
    <n v="0.02"/>
    <x v="57"/>
    <s v="43.0535664028"/>
    <s v="0.164160527378"/>
  </r>
  <r>
    <n v="27"/>
    <x v="4"/>
    <n v="70"/>
    <s v="Haute-Saône"/>
    <n v="0.16"/>
    <n v="0.14000000000000001"/>
    <x v="22"/>
    <n v="0.04"/>
    <x v="58"/>
    <s v="47.6413135621"/>
    <s v="6.08749951663"/>
  </r>
  <r>
    <n v="93"/>
    <x v="2"/>
    <n v="83"/>
    <s v="Var"/>
    <n v="0.13"/>
    <n v="0.12"/>
    <x v="17"/>
    <n v="0.06"/>
    <x v="59"/>
    <s v="43.4424380061"/>
    <s v="6.2447378013"/>
  </r>
  <r>
    <n v="75"/>
    <x v="6"/>
    <n v="86"/>
    <s v="Vienne"/>
    <n v="0.12"/>
    <n v="0.12"/>
    <x v="6"/>
    <n v="0.03"/>
    <x v="60"/>
    <s v="46.5652066127"/>
    <s v="0.459067670261"/>
  </r>
  <r>
    <n v="75"/>
    <x v="6"/>
    <n v="87"/>
    <s v="Haute-Vienne"/>
    <n v="0.12"/>
    <n v="7.0000000000000007E-2"/>
    <x v="1"/>
    <n v="0.03"/>
    <x v="61"/>
    <s v="45.8924371012"/>
    <s v="1.2351170368"/>
  </r>
  <r>
    <n v="11"/>
    <x v="10"/>
    <n v="91"/>
    <s v="Essonne"/>
    <n v="0.12"/>
    <n v="0.08"/>
    <x v="25"/>
    <n v="0.12"/>
    <x v="62"/>
    <s v="48.522570258"/>
    <s v="2.24306927422"/>
  </r>
  <r>
    <n v="11"/>
    <x v="10"/>
    <n v="92"/>
    <s v="Hauts-de-Seine"/>
    <n v="0.12"/>
    <n v="0.11"/>
    <x v="17"/>
    <n v="0.08"/>
    <x v="63"/>
    <s v="48.8471042389"/>
    <s v="2.24508421454"/>
  </r>
  <r>
    <n v="11"/>
    <x v="10"/>
    <n v="93"/>
    <s v="Seine-Saint-Denis"/>
    <n v="0.12"/>
    <n v="0.08"/>
    <x v="25"/>
    <n v="0.12"/>
    <x v="64"/>
    <s v="48.9178590211"/>
    <s v="2.47795101469"/>
  </r>
  <r>
    <n v="11"/>
    <x v="10"/>
    <n v="95"/>
    <s v="Val-d'Oise"/>
    <n v="0.13"/>
    <n v="0.08"/>
    <x v="22"/>
    <n v="0.13"/>
    <x v="65"/>
    <s v="49.082819343"/>
    <s v="2.13019232912"/>
  </r>
  <r>
    <n v="94"/>
    <x v="13"/>
    <m/>
    <s v="Corse-du-Sud"/>
    <n v="0.12"/>
    <n v="0.22"/>
    <x v="26"/>
    <n v="0.03"/>
    <x v="66"/>
    <m/>
    <m/>
  </r>
  <r>
    <n v="93"/>
    <x v="2"/>
    <n v="4"/>
    <s v="Alpes-de-Haute-Provence"/>
    <n v="0.17"/>
    <n v="7.0000000000000007E-2"/>
    <x v="3"/>
    <n v="0.04"/>
    <x v="67"/>
    <s v="44.1062510578"/>
    <s v="6.24490104706"/>
  </r>
  <r>
    <n v="93"/>
    <x v="2"/>
    <n v="6"/>
    <s v="Alpes-Maritimes"/>
    <n v="0.14000000000000001"/>
    <n v="0.14000000000000001"/>
    <x v="18"/>
    <n v="7.0000000000000007E-2"/>
    <x v="68"/>
    <s v="43.9383070696"/>
    <s v="7.11626190185"/>
  </r>
  <r>
    <n v="44"/>
    <x v="9"/>
    <n v="10"/>
    <s v="Aube"/>
    <n v="0.21"/>
    <n v="0.02"/>
    <x v="14"/>
    <n v="0.06"/>
    <x v="69"/>
    <s v="48.3046275271"/>
    <s v="4.1615479412"/>
  </r>
  <r>
    <n v="75"/>
    <x v="6"/>
    <n v="17"/>
    <s v="Charente-Maritime"/>
    <n v="0.13"/>
    <n v="0.15"/>
    <x v="18"/>
    <n v="7.0000000000000007E-2"/>
    <x v="70"/>
    <s v="45.7753501492"/>
    <s v="-0.679308824363"/>
  </r>
  <r>
    <n v="84"/>
    <x v="0"/>
    <n v="26"/>
    <s v="Drôme"/>
    <n v="0.17"/>
    <n v="0.06"/>
    <x v="10"/>
    <n v="0.01"/>
    <x v="71"/>
    <s v="44.685301365"/>
    <s v="5.16724325912"/>
  </r>
  <r>
    <n v="76"/>
    <x v="3"/>
    <n v="31"/>
    <s v="Haute-Garonne"/>
    <n v="0.14000000000000001"/>
    <n v="0.06"/>
    <x v="9"/>
    <n v="0.05"/>
    <x v="72"/>
    <s v="43.3587791244"/>
    <s v="1.1747830086"/>
  </r>
  <r>
    <n v="75"/>
    <x v="6"/>
    <n v="33"/>
    <s v="Gironde"/>
    <n v="0.13"/>
    <n v="0.09"/>
    <x v="13"/>
    <n v="0.04"/>
    <x v="73"/>
    <s v="44.838928113"/>
    <s v="-0.582530805948"/>
  </r>
  <r>
    <n v="76"/>
    <x v="3"/>
    <n v="46"/>
    <s v="Lot"/>
    <n v="0.09"/>
    <n v="7.0000000000000007E-2"/>
    <x v="9"/>
    <n v="0.09"/>
    <x v="74"/>
    <s v="44.6246313605"/>
    <s v="1.60523363807"/>
  </r>
  <r>
    <n v="76"/>
    <x v="3"/>
    <n v="48"/>
    <s v="Lozère"/>
    <n v="0.14000000000000001"/>
    <n v="0.02"/>
    <x v="19"/>
    <n v="0.02"/>
    <x v="75"/>
    <s v="44.517666205"/>
    <s v="3.49944679157"/>
  </r>
  <r>
    <n v="28"/>
    <x v="7"/>
    <n v="61"/>
    <s v="Orne"/>
    <n v="0.2"/>
    <n v="0.06"/>
    <x v="3"/>
    <n v="0.02"/>
    <x v="76"/>
    <s v="48.623053835"/>
    <s v="0.127233476505"/>
  </r>
  <r>
    <n v="84"/>
    <x v="0"/>
    <n v="73"/>
    <s v="Savoie"/>
    <n v="0.2"/>
    <n v="7.0000000000000007E-2"/>
    <x v="4"/>
    <n v="0.03"/>
    <x v="77"/>
    <s v="45.4774716978"/>
    <s v="6.44282808509"/>
  </r>
  <r>
    <n v="84"/>
    <x v="0"/>
    <n v="3"/>
    <s v="Allier"/>
    <n v="0.09"/>
    <n v="0.14000000000000001"/>
    <x v="9"/>
    <n v="0.02"/>
    <x v="78"/>
    <s v="46.3935054117"/>
    <s v="3.18766041493"/>
  </r>
  <r>
    <n v="84"/>
    <x v="0"/>
    <n v="7"/>
    <s v="Ardèche"/>
    <n v="0.13"/>
    <n v="0.04"/>
    <x v="8"/>
    <n v="0.02"/>
    <x v="79"/>
    <s v="44.752644971"/>
    <s v="4.42550547909"/>
  </r>
  <r>
    <n v="28"/>
    <x v="7"/>
    <n v="14"/>
    <s v="Calvados"/>
    <n v="0.16"/>
    <n v="0.03"/>
    <x v="4"/>
    <n v="0.11"/>
    <x v="80"/>
    <s v="49.0997416919"/>
    <s v="-0.361716658605"/>
  </r>
  <r>
    <n v="75"/>
    <x v="6"/>
    <n v="24"/>
    <s v="Dordogne"/>
    <n v="0.05"/>
    <n v="0.1"/>
    <x v="27"/>
    <n v="0.01"/>
    <x v="81"/>
    <s v="45.1048682216"/>
    <s v="0.741105908163"/>
  </r>
  <r>
    <n v="76"/>
    <x v="3"/>
    <n v="30"/>
    <s v="Gard"/>
    <n v="0.1"/>
    <n v="7.0000000000000007E-2"/>
    <x v="8"/>
    <n v="0.02"/>
    <x v="82"/>
    <s v="43.9937115517"/>
    <s v="4.17993965495"/>
  </r>
  <r>
    <n v="24"/>
    <x v="14"/>
    <n v="37"/>
    <s v="Indre-et-Loire"/>
    <n v="0.13"/>
    <n v="0.1"/>
    <x v="14"/>
    <n v="0.06"/>
    <x v="83"/>
    <s v="47.2583209744"/>
    <s v="0.691235175172"/>
  </r>
  <r>
    <n v="27"/>
    <x v="4"/>
    <n v="39"/>
    <s v="Jura"/>
    <n v="0.15"/>
    <n v="0.1"/>
    <x v="3"/>
    <n v="0.03"/>
    <x v="84"/>
    <s v="46.7294339425"/>
    <s v="5.69738709796"/>
  </r>
  <r>
    <n v="52"/>
    <x v="8"/>
    <n v="44"/>
    <s v="Loire-Atlantique"/>
    <n v="0.16"/>
    <n v="0.06"/>
    <x v="6"/>
    <n v="0.05"/>
    <x v="85"/>
    <s v="47.3631174295"/>
    <s v="-1.67919574874"/>
  </r>
  <r>
    <n v="24"/>
    <x v="14"/>
    <n v="45"/>
    <s v="Loiret"/>
    <n v="0.13"/>
    <n v="0.05"/>
    <x v="11"/>
    <n v="0.03"/>
    <x v="86"/>
    <s v="47.9118216122"/>
    <s v="2.34470538248"/>
  </r>
  <r>
    <n v="44"/>
    <x v="9"/>
    <n v="51"/>
    <s v="Marne"/>
    <n v="0.12"/>
    <n v="0.02"/>
    <x v="20"/>
    <n v="0.01"/>
    <x v="87"/>
    <s v="48.9497608781"/>
    <s v="4.23880105627"/>
  </r>
  <r>
    <n v="44"/>
    <x v="9"/>
    <n v="57"/>
    <s v="Moselle"/>
    <n v="0.17"/>
    <n v="0.06"/>
    <x v="4"/>
    <n v="7.0000000000000007E-2"/>
    <x v="88"/>
    <s v="49.037499769"/>
    <s v="6.66154353426"/>
  </r>
  <r>
    <n v="27"/>
    <x v="4"/>
    <n v="58"/>
    <s v="Nièvre"/>
    <n v="0.22"/>
    <n v="0.14000000000000001"/>
    <x v="15"/>
    <n v="0.03"/>
    <x v="89"/>
    <s v="47.1155421803"/>
    <s v="3.50410391021"/>
  </r>
  <r>
    <n v="32"/>
    <x v="1"/>
    <n v="62"/>
    <s v="Pas-de-Calais"/>
    <n v="0.14000000000000001"/>
    <n v="0.04"/>
    <x v="8"/>
    <n v="0.01"/>
    <x v="90"/>
    <s v="50.4938394034"/>
    <s v="2.28606674945"/>
  </r>
  <r>
    <n v="44"/>
    <x v="9"/>
    <n v="68"/>
    <s v="Haut-Rhin"/>
    <n v="0.17"/>
    <n v="7.0000000000000007E-2"/>
    <x v="6"/>
    <n v="0.03"/>
    <x v="91"/>
    <s v="47.8592040609"/>
    <s v="7.27392899333"/>
  </r>
  <r>
    <n v="84"/>
    <x v="0"/>
    <n v="74"/>
    <s v="Haute-Savoie"/>
    <n v="0.12"/>
    <n v="0.06"/>
    <x v="7"/>
    <n v="0.05"/>
    <x v="92"/>
    <s v="46.0348418167"/>
    <s v="6.42843200127"/>
  </r>
  <r>
    <n v="28"/>
    <x v="7"/>
    <n v="76"/>
    <s v="Seine-Maritime"/>
    <n v="0.17"/>
    <n v="0.04"/>
    <x v="9"/>
    <n v="0.04"/>
    <x v="93"/>
    <s v="49.6547664075"/>
    <s v="1.02785062863"/>
  </r>
  <r>
    <n v="11"/>
    <x v="10"/>
    <n v="77"/>
    <s v="Seine-et-Marne"/>
    <n v="0.11"/>
    <n v="0.08"/>
    <x v="4"/>
    <n v="0.11"/>
    <x v="94"/>
    <s v="48.6274676916"/>
    <s v="2.93408451572"/>
  </r>
  <r>
    <n v="11"/>
    <x v="10"/>
    <n v="78"/>
    <s v="Yvelines"/>
    <n v="0.14000000000000001"/>
    <n v="0.1"/>
    <x v="28"/>
    <n v="0.12"/>
    <x v="95"/>
    <s v="48.8152466298"/>
    <s v="1.84105987405"/>
  </r>
  <r>
    <n v="76"/>
    <x v="3"/>
    <n v="81"/>
    <s v="Tarn"/>
    <n v="0.16"/>
    <n v="0.06"/>
    <x v="13"/>
    <n v="0.04"/>
    <x v="96"/>
    <s v="43.7854198947"/>
    <s v="2.16579012506"/>
  </r>
  <r>
    <n v="93"/>
    <x v="2"/>
    <n v="84"/>
    <s v="Vaucluse"/>
    <n v="0.13"/>
    <n v="7.0000000000000007E-2"/>
    <x v="10"/>
    <n v="0.04"/>
    <x v="97"/>
    <s v="44.0071551688"/>
    <s v="5.17723570422"/>
  </r>
  <r>
    <n v="27"/>
    <x v="4"/>
    <n v="90"/>
    <s v="Territoire de Belfort"/>
    <n v="0.27"/>
    <n v="0.05"/>
    <x v="29"/>
    <n v="0.01"/>
    <x v="98"/>
    <s v="47.6316093241"/>
    <s v="6.92852912715"/>
  </r>
  <r>
    <n v="3"/>
    <x v="16"/>
    <n v="973"/>
    <s v="Guyane"/>
    <n v="0.01"/>
    <n v="0.19"/>
    <x v="14"/>
    <n v="0.09"/>
    <x v="99"/>
    <s v="3.92212452459"/>
    <s v="-53.23768210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180A33-004C-B947-8107-C1F021AF20D7}" name="Tableau croisé dynamique2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G11:H29" firstHeaderRow="1" firstDataRow="1" firstDataCol="1"/>
  <pivotFields count="11">
    <pivotField showAll="0"/>
    <pivotField axis="axisRow" showAll="0">
      <items count="18">
        <item x="0"/>
        <item x="4"/>
        <item x="5"/>
        <item x="14"/>
        <item x="13"/>
        <item x="9"/>
        <item x="11"/>
        <item x="16"/>
        <item x="1"/>
        <item x="10"/>
        <item x="12"/>
        <item x="15"/>
        <item x="7"/>
        <item x="6"/>
        <item x="3"/>
        <item x="8"/>
        <item x="2"/>
        <item t="default"/>
      </items>
    </pivotField>
    <pivotField showAll="0"/>
    <pivotField showAll="0"/>
    <pivotField showAll="0"/>
    <pivotField showAll="0"/>
    <pivotField showAll="0">
      <items count="31">
        <item x="16"/>
        <item x="12"/>
        <item x="23"/>
        <item x="15"/>
        <item x="5"/>
        <item x="26"/>
        <item x="28"/>
        <item x="18"/>
        <item x="22"/>
        <item x="29"/>
        <item x="25"/>
        <item x="17"/>
        <item x="4"/>
        <item x="14"/>
        <item x="3"/>
        <item x="6"/>
        <item x="13"/>
        <item x="9"/>
        <item x="10"/>
        <item x="7"/>
        <item x="1"/>
        <item x="11"/>
        <item x="0"/>
        <item x="8"/>
        <item x="19"/>
        <item x="27"/>
        <item x="20"/>
        <item x="24"/>
        <item x="2"/>
        <item x="21"/>
        <item t="default"/>
      </items>
    </pivotField>
    <pivotField showAll="0"/>
    <pivotField dataField="1" showAll="0">
      <items count="101">
        <item x="76"/>
        <item x="10"/>
        <item x="34"/>
        <item x="7"/>
        <item x="30"/>
        <item x="20"/>
        <item x="39"/>
        <item x="81"/>
        <item x="78"/>
        <item x="22"/>
        <item x="6"/>
        <item x="70"/>
        <item x="58"/>
        <item x="40"/>
        <item x="52"/>
        <item x="56"/>
        <item x="29"/>
        <item x="46"/>
        <item x="11"/>
        <item x="33"/>
        <item x="96"/>
        <item x="21"/>
        <item x="13"/>
        <item x="32"/>
        <item x="50"/>
        <item x="61"/>
        <item x="60"/>
        <item x="43"/>
        <item x="42"/>
        <item x="53"/>
        <item x="48"/>
        <item x="9"/>
        <item x="12"/>
        <item x="3"/>
        <item x="79"/>
        <item x="27"/>
        <item x="5"/>
        <item x="37"/>
        <item x="74"/>
        <item x="85"/>
        <item x="72"/>
        <item x="82"/>
        <item x="47"/>
        <item x="80"/>
        <item x="23"/>
        <item x="57"/>
        <item x="91"/>
        <item x="67"/>
        <item x="71"/>
        <item x="28"/>
        <item x="19"/>
        <item x="83"/>
        <item x="88"/>
        <item x="14"/>
        <item x="31"/>
        <item x="59"/>
        <item x="45"/>
        <item x="36"/>
        <item x="55"/>
        <item x="54"/>
        <item x="1"/>
        <item x="84"/>
        <item x="17"/>
        <item x="49"/>
        <item x="73"/>
        <item x="89"/>
        <item x="8"/>
        <item x="93"/>
        <item x="90"/>
        <item x="35"/>
        <item x="15"/>
        <item x="75"/>
        <item x="92"/>
        <item x="26"/>
        <item x="98"/>
        <item x="97"/>
        <item x="69"/>
        <item x="68"/>
        <item x="2"/>
        <item x="4"/>
        <item x="41"/>
        <item x="86"/>
        <item x="66"/>
        <item x="51"/>
        <item x="16"/>
        <item x="77"/>
        <item x="0"/>
        <item x="87"/>
        <item x="94"/>
        <item x="24"/>
        <item x="65"/>
        <item x="95"/>
        <item x="25"/>
        <item x="99"/>
        <item x="62"/>
        <item x="44"/>
        <item x="64"/>
        <item x="63"/>
        <item x="18"/>
        <item x="38"/>
        <item t="default"/>
      </items>
    </pivotField>
    <pivotField showAll="0"/>
    <pivotField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Moyenne de prix de revient moyen en euros ttc logt 2016 2018" fld="8" subtotal="average" baseField="0" baseItem="0" numFmtId="164"/>
  </dataFields>
  <formats count="2"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4A508-E790-8B4E-B525-F8D6CE0532D6}">
  <dimension ref="A4:N40"/>
  <sheetViews>
    <sheetView tabSelected="1" zoomScale="84" zoomScaleNormal="84" workbookViewId="0">
      <selection activeCell="G41" sqref="G41"/>
    </sheetView>
  </sheetViews>
  <sheetFormatPr baseColWidth="10" defaultRowHeight="13" outlineLevelCol="1" x14ac:dyDescent="0.15"/>
  <cols>
    <col min="7" max="7" width="29" bestFit="1" customWidth="1"/>
    <col min="8" max="8" width="21" customWidth="1"/>
    <col min="9" max="9" width="22.5" customWidth="1" outlineLevel="1"/>
    <col min="10" max="14" width="10.83203125" customWidth="1" outlineLevel="1"/>
  </cols>
  <sheetData>
    <row r="4" spans="1:14" x14ac:dyDescent="0.15">
      <c r="C4" s="27" t="s">
        <v>352</v>
      </c>
      <c r="D4">
        <f>COUNTA(logementsociaux_plans_de_fi_dep!I2:I101)</f>
        <v>100</v>
      </c>
    </row>
    <row r="5" spans="1:14" x14ac:dyDescent="0.15">
      <c r="C5" s="27" t="s">
        <v>353</v>
      </c>
      <c r="D5">
        <f>COUNT(logementsociaux_plans_de_fi_dep!I2:I101)</f>
        <v>99</v>
      </c>
    </row>
    <row r="7" spans="1:14" ht="14" x14ac:dyDescent="0.15">
      <c r="A7" s="31" t="s">
        <v>357</v>
      </c>
      <c r="B7" s="31"/>
      <c r="C7" s="31"/>
      <c r="D7" s="31"/>
      <c r="E7" s="31"/>
    </row>
    <row r="8" spans="1:14" ht="70" x14ac:dyDescent="0.15">
      <c r="A8" s="28" t="s">
        <v>354</v>
      </c>
      <c r="B8" s="29" t="s">
        <v>147</v>
      </c>
      <c r="C8" s="29" t="s">
        <v>148</v>
      </c>
      <c r="D8" s="30" t="s">
        <v>150</v>
      </c>
      <c r="E8" s="29" t="s">
        <v>151</v>
      </c>
    </row>
    <row r="9" spans="1:14" ht="56" x14ac:dyDescent="0.15">
      <c r="A9" s="28" t="s">
        <v>355</v>
      </c>
      <c r="B9" s="23">
        <f>AVERAGE(logementsociaux_plans_de_fi_dep!E2:E101)</f>
        <v>0.13181818181818189</v>
      </c>
      <c r="C9" s="23">
        <f>AVERAGE(logementsociaux_plans_de_fi_dep!F2:F101)</f>
        <v>9.2121212121212118E-2</v>
      </c>
      <c r="D9" s="23">
        <f>AVERAGE(logementsociaux_plans_de_fi_dep!G2:G101)</f>
        <v>0.72929292929292933</v>
      </c>
      <c r="E9" s="23">
        <f>AVERAGE(logementsociaux_plans_de_fi_dep!H2:H101)</f>
        <v>4.676767676767675E-2</v>
      </c>
    </row>
    <row r="10" spans="1:14" ht="56" x14ac:dyDescent="0.15">
      <c r="A10" s="28" t="s">
        <v>356</v>
      </c>
      <c r="B10" s="23">
        <f>MEDIAN(logementsociaux_plans_de_fi_dep!E2:E101)</f>
        <v>0.13</v>
      </c>
      <c r="C10" s="23">
        <f>MEDIAN(logementsociaux_plans_de_fi_dep!F2:F101)</f>
        <v>0.08</v>
      </c>
      <c r="D10" s="23">
        <f>MEDIAN(logementsociaux_plans_de_fi_dep!G2:G101)</f>
        <v>0.74</v>
      </c>
      <c r="E10" s="23">
        <f>MEDIAN(logementsociaux_plans_de_fi_dep!H2:H101)</f>
        <v>0.04</v>
      </c>
      <c r="I10" s="32" t="s">
        <v>369</v>
      </c>
      <c r="J10" s="32"/>
      <c r="K10" s="32"/>
      <c r="L10" s="32"/>
      <c r="M10" s="32"/>
    </row>
    <row r="11" spans="1:14" ht="42" x14ac:dyDescent="0.15">
      <c r="G11" s="24" t="s">
        <v>358</v>
      </c>
      <c r="H11" s="22" t="s">
        <v>360</v>
      </c>
      <c r="I11" s="3" t="s">
        <v>364</v>
      </c>
      <c r="J11" s="32" t="s">
        <v>371</v>
      </c>
      <c r="K11" s="32"/>
      <c r="L11" s="32"/>
      <c r="M11" s="32"/>
      <c r="N11" s="32"/>
    </row>
    <row r="12" spans="1:14" x14ac:dyDescent="0.15">
      <c r="G12" s="25" t="s">
        <v>0</v>
      </c>
      <c r="H12" s="26">
        <v>140606.33926666665</v>
      </c>
      <c r="I12" s="26">
        <f>AVERAGEIF(logementsociaux_plans_de_fi_dep!B$2:B$101,G12,logementsociaux_plans_de_fi_dep!$I$2:$I$101)</f>
        <v>140606.33926666665</v>
      </c>
      <c r="J12" t="b">
        <f>I12=H12</f>
        <v>1</v>
      </c>
      <c r="L12" t="b">
        <f>AND(J12:J29)</f>
        <v>1</v>
      </c>
      <c r="M12" t="s">
        <v>372</v>
      </c>
    </row>
    <row r="13" spans="1:14" x14ac:dyDescent="0.15">
      <c r="G13" s="25" t="s">
        <v>9</v>
      </c>
      <c r="H13" s="26">
        <v>137457.24285000001</v>
      </c>
      <c r="I13" s="26">
        <f>AVERAGEIF(logementsociaux_plans_de_fi_dep!B$2:B$101,G13,logementsociaux_plans_de_fi_dep!$I$2:$I$101)</f>
        <v>137457.24285000001</v>
      </c>
      <c r="J13" t="b">
        <f t="shared" ref="J13:J29" si="0">I13=H13</f>
        <v>1</v>
      </c>
    </row>
    <row r="14" spans="1:14" x14ac:dyDescent="0.15">
      <c r="G14" s="25" t="s">
        <v>11</v>
      </c>
      <c r="H14" s="26">
        <v>122953.46402499999</v>
      </c>
      <c r="I14" s="26">
        <f>AVERAGEIF(logementsociaux_plans_de_fi_dep!B$2:B$101,G14,logementsociaux_plans_de_fi_dep!$I$2:$I$101)</f>
        <v>122953.46402499999</v>
      </c>
      <c r="J14" t="b">
        <f t="shared" si="0"/>
        <v>1</v>
      </c>
    </row>
    <row r="15" spans="1:14" x14ac:dyDescent="0.15">
      <c r="G15" s="25" t="s">
        <v>45</v>
      </c>
      <c r="H15" s="26">
        <v>136321.77298333333</v>
      </c>
      <c r="I15" s="26">
        <f>AVERAGEIF(logementsociaux_plans_de_fi_dep!B$2:B$101,G15,logementsociaux_plans_de_fi_dep!$I$2:$I$101)</f>
        <v>136321.77298333333</v>
      </c>
      <c r="J15" t="b">
        <f t="shared" si="0"/>
        <v>1</v>
      </c>
    </row>
    <row r="16" spans="1:14" x14ac:dyDescent="0.15">
      <c r="G16" s="25" t="s">
        <v>39</v>
      </c>
      <c r="H16" s="26">
        <v>151426.67095</v>
      </c>
      <c r="I16" s="26">
        <f>AVERAGEIF(logementsociaux_plans_de_fi_dep!B$2:B$101,G16,logementsociaux_plans_de_fi_dep!$I$2:$I$101)</f>
        <v>151426.67095</v>
      </c>
      <c r="J16" t="b">
        <f t="shared" si="0"/>
        <v>1</v>
      </c>
    </row>
    <row r="17" spans="7:10" x14ac:dyDescent="0.15">
      <c r="G17" s="25" t="s">
        <v>21</v>
      </c>
      <c r="H17" s="26">
        <v>139471.04304444444</v>
      </c>
      <c r="I17" s="26">
        <f>AVERAGEIF(logementsociaux_plans_de_fi_dep!B$2:B$101,G17,logementsociaux_plans_de_fi_dep!$I$2:$I$101)</f>
        <v>139471.04304444444</v>
      </c>
      <c r="J17" t="b">
        <f t="shared" si="0"/>
        <v>1</v>
      </c>
    </row>
    <row r="18" spans="7:10" x14ac:dyDescent="0.15">
      <c r="G18" s="25" t="s">
        <v>35</v>
      </c>
      <c r="H18" s="26">
        <v>170169.16080000001</v>
      </c>
      <c r="I18" s="26">
        <f>AVERAGEIF(logementsociaux_plans_de_fi_dep!B$2:B$101,G18,logementsociaux_plans_de_fi_dep!$I$2:$I$101)</f>
        <v>170169.16080000001</v>
      </c>
      <c r="J18" t="b">
        <f t="shared" si="0"/>
        <v>1</v>
      </c>
    </row>
    <row r="19" spans="7:10" x14ac:dyDescent="0.15">
      <c r="G19" s="25" t="s">
        <v>115</v>
      </c>
      <c r="H19" s="26">
        <v>172532.652</v>
      </c>
      <c r="I19" s="26">
        <f>AVERAGEIF(logementsociaux_plans_de_fi_dep!B$2:B$101,G19,logementsociaux_plans_de_fi_dep!$I$2:$I$101)</f>
        <v>172532.652</v>
      </c>
      <c r="J19" t="b">
        <f t="shared" si="0"/>
        <v>1</v>
      </c>
    </row>
    <row r="20" spans="7:10" x14ac:dyDescent="0.15">
      <c r="G20" s="25" t="s">
        <v>2</v>
      </c>
      <c r="H20" s="26">
        <v>139107.29939999999</v>
      </c>
      <c r="I20" s="26">
        <f>AVERAGEIF(logementsociaux_plans_de_fi_dep!B$2:B$101,G20,logementsociaux_plans_de_fi_dep!$I$2:$I$101)</f>
        <v>139107.29939999999</v>
      </c>
      <c r="J20" t="b">
        <f t="shared" si="0"/>
        <v>1</v>
      </c>
    </row>
    <row r="21" spans="7:10" x14ac:dyDescent="0.15">
      <c r="G21" s="25" t="s">
        <v>28</v>
      </c>
      <c r="H21" s="26">
        <v>181272.056675</v>
      </c>
      <c r="I21" s="26">
        <f>AVERAGEIF(logementsociaux_plans_de_fi_dep!B$2:B$101,G21,logementsociaux_plans_de_fi_dep!$I$2:$I$101)</f>
        <v>181272.056675</v>
      </c>
      <c r="J21" t="b">
        <f t="shared" si="0"/>
        <v>1</v>
      </c>
    </row>
    <row r="22" spans="7:10" x14ac:dyDescent="0.15">
      <c r="G22" s="25" t="s">
        <v>37</v>
      </c>
      <c r="H22" s="26">
        <v>171756.73420000001</v>
      </c>
      <c r="I22" s="26">
        <f>AVERAGEIF(logementsociaux_plans_de_fi_dep!B$2:B$101,G22,logementsociaux_plans_de_fi_dep!$I$2:$I$101)</f>
        <v>171756.73420000001</v>
      </c>
      <c r="J22" t="b">
        <f t="shared" si="0"/>
        <v>1</v>
      </c>
    </row>
    <row r="23" spans="7:10" x14ac:dyDescent="0.15">
      <c r="G23" s="25" t="s">
        <v>60</v>
      </c>
      <c r="H23" s="26">
        <v>138152.38159999999</v>
      </c>
      <c r="I23" s="26">
        <f>AVERAGEIF(logementsociaux_plans_de_fi_dep!B$2:B$101,G23,logementsociaux_plans_de_fi_dep!$I$2:$I$101)</f>
        <v>138152.38159999999</v>
      </c>
      <c r="J23" t="b">
        <f t="shared" si="0"/>
        <v>1</v>
      </c>
    </row>
    <row r="24" spans="7:10" x14ac:dyDescent="0.15">
      <c r="G24" s="25" t="s">
        <v>15</v>
      </c>
      <c r="H24" s="26">
        <v>129564.27201999999</v>
      </c>
      <c r="I24" s="26">
        <f>AVERAGEIF(logementsociaux_plans_de_fi_dep!B$2:B$101,G24,logementsociaux_plans_de_fi_dep!$I$2:$I$101)</f>
        <v>129564.27201999999</v>
      </c>
      <c r="J24" t="b">
        <f t="shared" si="0"/>
        <v>1</v>
      </c>
    </row>
    <row r="25" spans="7:10" x14ac:dyDescent="0.15">
      <c r="G25" s="25" t="s">
        <v>13</v>
      </c>
      <c r="H25" s="26">
        <v>123960.94816666667</v>
      </c>
      <c r="I25" s="26">
        <f>AVERAGEIF(logementsociaux_plans_de_fi_dep!B$2:B$101,G25,logementsociaux_plans_de_fi_dep!$I$2:$I$101)</f>
        <v>123960.94816666667</v>
      </c>
      <c r="J25" t="b">
        <f t="shared" si="0"/>
        <v>1</v>
      </c>
    </row>
    <row r="26" spans="7:10" x14ac:dyDescent="0.15">
      <c r="G26" s="25" t="s">
        <v>6</v>
      </c>
      <c r="H26" s="26">
        <v>129952.58732307694</v>
      </c>
      <c r="I26" s="26">
        <f>AVERAGEIF(logementsociaux_plans_de_fi_dep!B$2:B$101,G26,logementsociaux_plans_de_fi_dep!$I$2:$I$101)</f>
        <v>129952.58732307694</v>
      </c>
      <c r="J26" t="b">
        <f t="shared" si="0"/>
        <v>1</v>
      </c>
    </row>
    <row r="27" spans="7:10" x14ac:dyDescent="0.15">
      <c r="G27" s="25" t="s">
        <v>19</v>
      </c>
      <c r="H27" s="26">
        <v>127503.61666000001</v>
      </c>
      <c r="I27" s="26">
        <f>AVERAGEIF(logementsociaux_plans_de_fi_dep!B$2:B$101,G27,logementsociaux_plans_de_fi_dep!$I$2:$I$101)</f>
        <v>127503.61666000001</v>
      </c>
      <c r="J27" t="b">
        <f t="shared" si="0"/>
        <v>1</v>
      </c>
    </row>
    <row r="28" spans="7:10" x14ac:dyDescent="0.15">
      <c r="G28" s="25" t="s">
        <v>4</v>
      </c>
      <c r="H28" s="26">
        <v>145673.91625000001</v>
      </c>
      <c r="I28" s="26">
        <f>AVERAGEIF(logementsociaux_plans_de_fi_dep!B$2:B$101,G28,logementsociaux_plans_de_fi_dep!$I$2:$I$101)</f>
        <v>145673.91625000001</v>
      </c>
      <c r="J28" t="b">
        <f t="shared" si="0"/>
        <v>1</v>
      </c>
    </row>
    <row r="29" spans="7:10" x14ac:dyDescent="0.15">
      <c r="G29" s="25" t="s">
        <v>359</v>
      </c>
      <c r="H29" s="26">
        <v>139286.79869090911</v>
      </c>
      <c r="I29" s="26">
        <f>AVERAGE(logementsociaux_plans_de_fi_dep!I2:I101)</f>
        <v>139286.79869090914</v>
      </c>
      <c r="J29" t="b">
        <f t="shared" si="0"/>
        <v>1</v>
      </c>
    </row>
    <row r="31" spans="7:10" x14ac:dyDescent="0.15">
      <c r="G31" s="25" t="s">
        <v>361</v>
      </c>
      <c r="H31" s="26">
        <f>AVERAGE(H12:H28)</f>
        <v>144581.30342436401</v>
      </c>
    </row>
    <row r="32" spans="7:10" x14ac:dyDescent="0.15">
      <c r="I32" t="s">
        <v>370</v>
      </c>
    </row>
    <row r="33" spans="7:7" x14ac:dyDescent="0.15">
      <c r="G33" s="25" t="s">
        <v>362</v>
      </c>
    </row>
    <row r="34" spans="7:7" x14ac:dyDescent="0.15">
      <c r="G34" t="s">
        <v>363</v>
      </c>
    </row>
    <row r="35" spans="7:7" x14ac:dyDescent="0.15">
      <c r="G35" t="s">
        <v>365</v>
      </c>
    </row>
    <row r="37" spans="7:7" x14ac:dyDescent="0.15">
      <c r="G37" t="s">
        <v>366</v>
      </c>
    </row>
    <row r="38" spans="7:7" x14ac:dyDescent="0.15">
      <c r="G38" t="s">
        <v>367</v>
      </c>
    </row>
    <row r="39" spans="7:7" x14ac:dyDescent="0.15">
      <c r="G39" t="s">
        <v>368</v>
      </c>
    </row>
    <row r="40" spans="7:7" x14ac:dyDescent="0.15">
      <c r="G40" t="s">
        <v>373</v>
      </c>
    </row>
  </sheetData>
  <mergeCells count="3">
    <mergeCell ref="A7:E7"/>
    <mergeCell ref="I10:M10"/>
    <mergeCell ref="J11:N11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zoomScale="131" zoomScaleNormal="131" workbookViewId="0">
      <pane xSplit="4" ySplit="10" topLeftCell="E94" activePane="bottomRight" state="frozenSplit"/>
      <selection pane="topRight" activeCell="K1" sqref="K1"/>
      <selection pane="bottomLeft" activeCell="B101" sqref="B101"/>
      <selection pane="bottomRight" activeCell="I2" sqref="I2:I101"/>
    </sheetView>
  </sheetViews>
  <sheetFormatPr baseColWidth="10" defaultColWidth="11.5" defaultRowHeight="13" outlineLevelCol="1" x14ac:dyDescent="0.15"/>
  <cols>
    <col min="1" max="1" width="6.1640625" customWidth="1" outlineLevel="1"/>
    <col min="2" max="2" width="29" customWidth="1" outlineLevel="1"/>
    <col min="3" max="3" width="11.1640625" customWidth="1"/>
    <col min="4" max="4" width="21.1640625" bestFit="1" customWidth="1"/>
    <col min="5" max="8" width="10.6640625" customWidth="1"/>
    <col min="9" max="9" width="15.5" customWidth="1"/>
    <col min="10" max="10" width="14.1640625" bestFit="1" customWidth="1"/>
    <col min="11" max="11" width="15.1640625" bestFit="1" customWidth="1"/>
  </cols>
  <sheetData>
    <row r="1" spans="1:11" s="3" customFormat="1" ht="86" thickTop="1" thickBot="1" x14ac:dyDescent="0.2">
      <c r="A1" s="16" t="s">
        <v>143</v>
      </c>
      <c r="B1" s="17" t="s">
        <v>149</v>
      </c>
      <c r="C1" s="17" t="s">
        <v>144</v>
      </c>
      <c r="D1" s="17" t="s">
        <v>145</v>
      </c>
      <c r="E1" s="17" t="s">
        <v>147</v>
      </c>
      <c r="F1" s="17" t="s">
        <v>148</v>
      </c>
      <c r="G1" s="17" t="s">
        <v>150</v>
      </c>
      <c r="H1" s="17" t="s">
        <v>151</v>
      </c>
      <c r="I1" s="17" t="s">
        <v>152</v>
      </c>
      <c r="J1" s="17" t="s">
        <v>349</v>
      </c>
      <c r="K1" s="18" t="s">
        <v>350</v>
      </c>
    </row>
    <row r="2" spans="1:11" ht="14" thickTop="1" x14ac:dyDescent="0.15">
      <c r="A2" s="12">
        <v>84</v>
      </c>
      <c r="B2" s="13" t="s">
        <v>0</v>
      </c>
      <c r="C2" s="13">
        <v>1</v>
      </c>
      <c r="D2" s="13" t="s">
        <v>1</v>
      </c>
      <c r="E2" s="19">
        <v>0.13</v>
      </c>
      <c r="F2" s="19">
        <v>0.05</v>
      </c>
      <c r="G2" s="19">
        <v>0.8</v>
      </c>
      <c r="H2" s="19">
        <v>0.02</v>
      </c>
      <c r="I2" s="33">
        <v>160638.38130000001</v>
      </c>
      <c r="J2" s="14" t="s">
        <v>153</v>
      </c>
      <c r="K2" s="15" t="s">
        <v>154</v>
      </c>
    </row>
    <row r="3" spans="1:11" x14ac:dyDescent="0.15">
      <c r="A3" s="4">
        <v>32</v>
      </c>
      <c r="B3" s="5" t="s">
        <v>2</v>
      </c>
      <c r="C3" s="5">
        <v>2</v>
      </c>
      <c r="D3" s="5" t="s">
        <v>3</v>
      </c>
      <c r="E3" s="20">
        <v>0.14000000000000001</v>
      </c>
      <c r="F3" s="20">
        <v>0.05</v>
      </c>
      <c r="G3" s="20">
        <v>0.78</v>
      </c>
      <c r="H3" s="20">
        <v>0.03</v>
      </c>
      <c r="I3" s="34">
        <v>139890.0405</v>
      </c>
      <c r="J3" s="6" t="s">
        <v>155</v>
      </c>
      <c r="K3" s="7" t="s">
        <v>156</v>
      </c>
    </row>
    <row r="4" spans="1:11" x14ac:dyDescent="0.15">
      <c r="A4" s="4">
        <v>93</v>
      </c>
      <c r="B4" s="5" t="s">
        <v>4</v>
      </c>
      <c r="C4" s="5">
        <v>5</v>
      </c>
      <c r="D4" s="5" t="s">
        <v>5</v>
      </c>
      <c r="E4" s="20">
        <v>0.03</v>
      </c>
      <c r="F4" s="20">
        <v>0.03</v>
      </c>
      <c r="G4" s="20">
        <v>0.87</v>
      </c>
      <c r="H4" s="20">
        <v>7.0000000000000007E-2</v>
      </c>
      <c r="I4" s="34">
        <v>151273.55420000001</v>
      </c>
      <c r="J4" s="6" t="s">
        <v>157</v>
      </c>
      <c r="K4" s="7" t="s">
        <v>158</v>
      </c>
    </row>
    <row r="5" spans="1:11" x14ac:dyDescent="0.15">
      <c r="A5" s="4">
        <v>76</v>
      </c>
      <c r="B5" s="5" t="s">
        <v>6</v>
      </c>
      <c r="C5" s="5">
        <v>9</v>
      </c>
      <c r="D5" s="5" t="s">
        <v>7</v>
      </c>
      <c r="E5" s="20">
        <v>0.15</v>
      </c>
      <c r="F5" s="20">
        <v>0.09</v>
      </c>
      <c r="G5" s="20">
        <v>0.72</v>
      </c>
      <c r="H5" s="20">
        <v>0.04</v>
      </c>
      <c r="I5" s="34">
        <v>130099.7389</v>
      </c>
      <c r="J5" s="6" t="s">
        <v>159</v>
      </c>
      <c r="K5" s="7" t="s">
        <v>160</v>
      </c>
    </row>
    <row r="6" spans="1:11" x14ac:dyDescent="0.15">
      <c r="A6" s="4">
        <v>93</v>
      </c>
      <c r="B6" s="5" t="s">
        <v>4</v>
      </c>
      <c r="C6" s="5">
        <v>13</v>
      </c>
      <c r="D6" s="5" t="s">
        <v>8</v>
      </c>
      <c r="E6" s="20">
        <v>0.14000000000000001</v>
      </c>
      <c r="F6" s="20">
        <v>0.12</v>
      </c>
      <c r="G6" s="20">
        <v>0.7</v>
      </c>
      <c r="H6" s="20">
        <v>0.04</v>
      </c>
      <c r="I6" s="34">
        <v>151401.01490000001</v>
      </c>
      <c r="J6" s="6" t="s">
        <v>161</v>
      </c>
      <c r="K6" s="7" t="s">
        <v>162</v>
      </c>
    </row>
    <row r="7" spans="1:11" x14ac:dyDescent="0.15">
      <c r="A7" s="4">
        <v>27</v>
      </c>
      <c r="B7" s="5" t="s">
        <v>9</v>
      </c>
      <c r="C7" s="5">
        <v>21</v>
      </c>
      <c r="D7" s="5" t="s">
        <v>10</v>
      </c>
      <c r="E7" s="20">
        <v>0.19</v>
      </c>
      <c r="F7" s="20">
        <v>0.13</v>
      </c>
      <c r="G7" s="20">
        <v>0.62</v>
      </c>
      <c r="H7" s="20">
        <v>0.06</v>
      </c>
      <c r="I7" s="34">
        <v>130841.0349</v>
      </c>
      <c r="J7" s="6" t="s">
        <v>163</v>
      </c>
      <c r="K7" s="7" t="s">
        <v>164</v>
      </c>
    </row>
    <row r="8" spans="1:11" x14ac:dyDescent="0.15">
      <c r="A8" s="4">
        <v>53</v>
      </c>
      <c r="B8" s="5" t="s">
        <v>11</v>
      </c>
      <c r="C8" s="5">
        <v>22</v>
      </c>
      <c r="D8" s="5" t="s">
        <v>12</v>
      </c>
      <c r="E8" s="20">
        <v>0.16</v>
      </c>
      <c r="F8" s="20">
        <v>0.09</v>
      </c>
      <c r="G8" s="20">
        <v>0.73</v>
      </c>
      <c r="H8" s="20">
        <v>0.02</v>
      </c>
      <c r="I8" s="34">
        <v>122904.0099</v>
      </c>
      <c r="J8" s="6" t="s">
        <v>165</v>
      </c>
      <c r="K8" s="7" t="s">
        <v>166</v>
      </c>
    </row>
    <row r="9" spans="1:11" x14ac:dyDescent="0.15">
      <c r="A9" s="4">
        <v>75</v>
      </c>
      <c r="B9" s="5" t="s">
        <v>13</v>
      </c>
      <c r="C9" s="5">
        <v>23</v>
      </c>
      <c r="D9" s="5" t="s">
        <v>14</v>
      </c>
      <c r="E9" s="20">
        <v>0.11</v>
      </c>
      <c r="F9" s="20">
        <v>0.12</v>
      </c>
      <c r="G9" s="20">
        <v>0.77</v>
      </c>
      <c r="H9" s="20">
        <v>0</v>
      </c>
      <c r="I9" s="34">
        <v>108837.1439</v>
      </c>
      <c r="J9" s="6" t="s">
        <v>167</v>
      </c>
      <c r="K9" s="7" t="s">
        <v>168</v>
      </c>
    </row>
    <row r="10" spans="1:11" x14ac:dyDescent="0.15">
      <c r="A10" s="4">
        <v>28</v>
      </c>
      <c r="B10" s="5" t="s">
        <v>15</v>
      </c>
      <c r="C10" s="5">
        <v>27</v>
      </c>
      <c r="D10" s="5" t="s">
        <v>16</v>
      </c>
      <c r="E10" s="20">
        <v>0.14000000000000001</v>
      </c>
      <c r="F10" s="20">
        <v>0.03</v>
      </c>
      <c r="G10" s="20">
        <v>0.81</v>
      </c>
      <c r="H10" s="20">
        <v>0.02</v>
      </c>
      <c r="I10" s="34">
        <v>141390.0753</v>
      </c>
      <c r="J10" s="6" t="s">
        <v>169</v>
      </c>
      <c r="K10" s="7" t="s">
        <v>170</v>
      </c>
    </row>
    <row r="11" spans="1:11" x14ac:dyDescent="0.15">
      <c r="A11" s="4">
        <v>76</v>
      </c>
      <c r="B11" s="5" t="s">
        <v>6</v>
      </c>
      <c r="C11" s="5">
        <v>32</v>
      </c>
      <c r="D11" s="5" t="s">
        <v>17</v>
      </c>
      <c r="E11" s="20">
        <v>0.12</v>
      </c>
      <c r="F11" s="20">
        <v>0.04</v>
      </c>
      <c r="G11" s="20">
        <v>0.75</v>
      </c>
      <c r="H11" s="20">
        <v>0.09</v>
      </c>
      <c r="I11" s="34">
        <v>129157.9121</v>
      </c>
      <c r="J11" s="6" t="s">
        <v>171</v>
      </c>
      <c r="K11" s="7" t="s">
        <v>172</v>
      </c>
    </row>
    <row r="12" spans="1:11" x14ac:dyDescent="0.15">
      <c r="A12" s="4">
        <v>75</v>
      </c>
      <c r="B12" s="5" t="s">
        <v>13</v>
      </c>
      <c r="C12" s="5">
        <v>40</v>
      </c>
      <c r="D12" s="5" t="s">
        <v>18</v>
      </c>
      <c r="E12" s="20">
        <v>0.11</v>
      </c>
      <c r="F12" s="20">
        <v>0.08</v>
      </c>
      <c r="G12" s="20">
        <v>0.76</v>
      </c>
      <c r="H12" s="20">
        <v>0.05</v>
      </c>
      <c r="I12" s="34">
        <v>107045.4311</v>
      </c>
      <c r="J12" s="6" t="s">
        <v>173</v>
      </c>
      <c r="K12" s="7" t="s">
        <v>174</v>
      </c>
    </row>
    <row r="13" spans="1:11" x14ac:dyDescent="0.15">
      <c r="A13" s="4">
        <v>52</v>
      </c>
      <c r="B13" s="5" t="s">
        <v>19</v>
      </c>
      <c r="C13" s="5">
        <v>49</v>
      </c>
      <c r="D13" s="5" t="s">
        <v>20</v>
      </c>
      <c r="E13" s="20">
        <v>0.15</v>
      </c>
      <c r="F13" s="20">
        <v>0.06</v>
      </c>
      <c r="G13" s="20">
        <v>0.77</v>
      </c>
      <c r="H13" s="20">
        <v>0.02</v>
      </c>
      <c r="I13" s="34">
        <v>125221.72</v>
      </c>
      <c r="J13" s="6" t="s">
        <v>175</v>
      </c>
      <c r="K13" s="7" t="s">
        <v>176</v>
      </c>
    </row>
    <row r="14" spans="1:11" x14ac:dyDescent="0.15">
      <c r="A14" s="4">
        <v>44</v>
      </c>
      <c r="B14" s="5" t="s">
        <v>21</v>
      </c>
      <c r="C14" s="5">
        <v>52</v>
      </c>
      <c r="D14" s="5" t="s">
        <v>22</v>
      </c>
      <c r="E14" s="20">
        <v>0.09</v>
      </c>
      <c r="F14" s="20">
        <v>0.1</v>
      </c>
      <c r="G14" s="20">
        <v>0.79</v>
      </c>
      <c r="H14" s="20">
        <v>0.02</v>
      </c>
      <c r="I14" s="34">
        <v>129524.35370000001</v>
      </c>
      <c r="J14" s="6" t="s">
        <v>177</v>
      </c>
      <c r="K14" s="7" t="s">
        <v>178</v>
      </c>
    </row>
    <row r="15" spans="1:11" x14ac:dyDescent="0.15">
      <c r="A15" s="4">
        <v>52</v>
      </c>
      <c r="B15" s="5" t="s">
        <v>19</v>
      </c>
      <c r="C15" s="5">
        <v>53</v>
      </c>
      <c r="D15" s="5" t="s">
        <v>23</v>
      </c>
      <c r="E15" s="20">
        <v>0.08</v>
      </c>
      <c r="F15" s="20">
        <v>0.08</v>
      </c>
      <c r="G15" s="20">
        <v>0.79</v>
      </c>
      <c r="H15" s="20">
        <v>0.05</v>
      </c>
      <c r="I15" s="34">
        <v>125773.44100000001</v>
      </c>
      <c r="J15" s="6" t="s">
        <v>179</v>
      </c>
      <c r="K15" s="7" t="s">
        <v>180</v>
      </c>
    </row>
    <row r="16" spans="1:11" x14ac:dyDescent="0.15">
      <c r="A16" s="4">
        <v>44</v>
      </c>
      <c r="B16" s="5" t="s">
        <v>21</v>
      </c>
      <c r="C16" s="5">
        <v>54</v>
      </c>
      <c r="D16" s="5" t="s">
        <v>24</v>
      </c>
      <c r="E16" s="20">
        <v>0.17</v>
      </c>
      <c r="F16" s="20">
        <v>0.04</v>
      </c>
      <c r="G16" s="20">
        <v>0.75</v>
      </c>
      <c r="H16" s="20">
        <v>0.04</v>
      </c>
      <c r="I16" s="34">
        <v>135974.54370000001</v>
      </c>
      <c r="J16" s="6" t="s">
        <v>181</v>
      </c>
      <c r="K16" s="7" t="s">
        <v>182</v>
      </c>
    </row>
    <row r="17" spans="1:11" x14ac:dyDescent="0.15">
      <c r="A17" s="4">
        <v>84</v>
      </c>
      <c r="B17" s="5" t="s">
        <v>0</v>
      </c>
      <c r="C17" s="5">
        <v>63</v>
      </c>
      <c r="D17" s="5" t="s">
        <v>25</v>
      </c>
      <c r="E17" s="20">
        <v>0.08</v>
      </c>
      <c r="F17" s="20">
        <v>0.09</v>
      </c>
      <c r="G17" s="20">
        <v>0.78</v>
      </c>
      <c r="H17" s="20">
        <v>0.05</v>
      </c>
      <c r="I17" s="34">
        <v>147472.10140000001</v>
      </c>
      <c r="J17" s="6" t="s">
        <v>183</v>
      </c>
      <c r="K17" s="7" t="s">
        <v>184</v>
      </c>
    </row>
    <row r="18" spans="1:11" x14ac:dyDescent="0.15">
      <c r="A18" s="4">
        <v>84</v>
      </c>
      <c r="B18" s="5" t="s">
        <v>0</v>
      </c>
      <c r="C18" s="5">
        <v>69</v>
      </c>
      <c r="D18" s="5" t="s">
        <v>26</v>
      </c>
      <c r="E18" s="20">
        <v>0.16</v>
      </c>
      <c r="F18" s="20">
        <v>0.09</v>
      </c>
      <c r="G18" s="20">
        <v>0.7</v>
      </c>
      <c r="H18" s="20">
        <v>0.05</v>
      </c>
      <c r="I18" s="34">
        <v>156192.3921</v>
      </c>
      <c r="J18" s="6" t="s">
        <v>185</v>
      </c>
      <c r="K18" s="7" t="s">
        <v>186</v>
      </c>
    </row>
    <row r="19" spans="1:11" x14ac:dyDescent="0.15">
      <c r="A19" s="4">
        <v>27</v>
      </c>
      <c r="B19" s="5" t="s">
        <v>9</v>
      </c>
      <c r="C19" s="5">
        <v>71</v>
      </c>
      <c r="D19" s="5" t="s">
        <v>27</v>
      </c>
      <c r="E19" s="20">
        <v>0.2</v>
      </c>
      <c r="F19" s="20">
        <v>0.08</v>
      </c>
      <c r="G19" s="20">
        <v>0.7</v>
      </c>
      <c r="H19" s="20">
        <v>0.02</v>
      </c>
      <c r="I19" s="34">
        <v>140158.1851</v>
      </c>
      <c r="J19" s="6" t="s">
        <v>187</v>
      </c>
      <c r="K19" s="7" t="s">
        <v>188</v>
      </c>
    </row>
    <row r="20" spans="1:11" x14ac:dyDescent="0.15">
      <c r="A20" s="4">
        <v>11</v>
      </c>
      <c r="B20" s="5" t="s">
        <v>28</v>
      </c>
      <c r="C20" s="5">
        <v>75</v>
      </c>
      <c r="D20" s="5" t="s">
        <v>29</v>
      </c>
      <c r="E20" s="20">
        <v>7.0000000000000007E-2</v>
      </c>
      <c r="F20" s="20">
        <v>0.32</v>
      </c>
      <c r="G20" s="20">
        <v>0.49</v>
      </c>
      <c r="H20" s="20">
        <v>0.12</v>
      </c>
      <c r="I20" s="34">
        <v>224589.46410000001</v>
      </c>
      <c r="J20" s="6" t="s">
        <v>189</v>
      </c>
      <c r="K20" s="7" t="s">
        <v>190</v>
      </c>
    </row>
    <row r="21" spans="1:11" x14ac:dyDescent="0.15">
      <c r="A21" s="4">
        <v>32</v>
      </c>
      <c r="B21" s="5" t="s">
        <v>2</v>
      </c>
      <c r="C21" s="5">
        <v>80</v>
      </c>
      <c r="D21" s="5" t="s">
        <v>30</v>
      </c>
      <c r="E21" s="20">
        <v>0.15</v>
      </c>
      <c r="F21" s="20">
        <v>7.0000000000000007E-2</v>
      </c>
      <c r="G21" s="20">
        <v>0.74</v>
      </c>
      <c r="H21" s="20">
        <v>0.04</v>
      </c>
      <c r="I21" s="34">
        <v>134265.68169999999</v>
      </c>
      <c r="J21" s="6" t="s">
        <v>191</v>
      </c>
      <c r="K21" s="7" t="s">
        <v>192</v>
      </c>
    </row>
    <row r="22" spans="1:11" x14ac:dyDescent="0.15">
      <c r="A22" s="4">
        <v>76</v>
      </c>
      <c r="B22" s="5" t="s">
        <v>6</v>
      </c>
      <c r="C22" s="5">
        <v>82</v>
      </c>
      <c r="D22" s="5" t="s">
        <v>31</v>
      </c>
      <c r="E22" s="20">
        <v>0.09</v>
      </c>
      <c r="F22" s="20">
        <v>7.0000000000000007E-2</v>
      </c>
      <c r="G22" s="20">
        <v>0.71</v>
      </c>
      <c r="H22" s="20">
        <v>0.13</v>
      </c>
      <c r="I22" s="34">
        <v>116851.0631</v>
      </c>
      <c r="J22" s="6" t="s">
        <v>193</v>
      </c>
      <c r="K22" s="7" t="s">
        <v>194</v>
      </c>
    </row>
    <row r="23" spans="1:11" x14ac:dyDescent="0.15">
      <c r="A23" s="4">
        <v>52</v>
      </c>
      <c r="B23" s="5" t="s">
        <v>19</v>
      </c>
      <c r="C23" s="5">
        <v>85</v>
      </c>
      <c r="D23" s="5" t="s">
        <v>32</v>
      </c>
      <c r="E23" s="20">
        <v>0.14000000000000001</v>
      </c>
      <c r="F23" s="20">
        <v>0.04</v>
      </c>
      <c r="G23" s="20">
        <v>0.79</v>
      </c>
      <c r="H23" s="20">
        <v>0.03</v>
      </c>
      <c r="I23" s="34">
        <v>125772.9715</v>
      </c>
      <c r="J23" s="6" t="s">
        <v>195</v>
      </c>
      <c r="K23" s="7" t="s">
        <v>196</v>
      </c>
    </row>
    <row r="24" spans="1:11" x14ac:dyDescent="0.15">
      <c r="A24" s="4">
        <v>44</v>
      </c>
      <c r="B24" s="5" t="s">
        <v>21</v>
      </c>
      <c r="C24" s="5">
        <v>88</v>
      </c>
      <c r="D24" s="5" t="s">
        <v>33</v>
      </c>
      <c r="E24" s="20">
        <v>0.31</v>
      </c>
      <c r="F24" s="20">
        <v>0.03</v>
      </c>
      <c r="G24" s="20">
        <v>0.61</v>
      </c>
      <c r="H24" s="20">
        <v>0.05</v>
      </c>
      <c r="I24" s="34">
        <v>122405.164</v>
      </c>
      <c r="J24" s="6" t="s">
        <v>197</v>
      </c>
      <c r="K24" s="7" t="s">
        <v>198</v>
      </c>
    </row>
    <row r="25" spans="1:11" x14ac:dyDescent="0.15">
      <c r="A25" s="4">
        <v>27</v>
      </c>
      <c r="B25" s="5" t="s">
        <v>9</v>
      </c>
      <c r="C25" s="5">
        <v>89</v>
      </c>
      <c r="D25" s="5" t="s">
        <v>34</v>
      </c>
      <c r="E25" s="20">
        <v>0.11</v>
      </c>
      <c r="F25" s="20">
        <v>0.13</v>
      </c>
      <c r="G25" s="20">
        <v>0.48</v>
      </c>
      <c r="H25" s="20">
        <v>0.28000000000000003</v>
      </c>
      <c r="I25" s="34">
        <v>133249.6574</v>
      </c>
      <c r="J25" s="6" t="s">
        <v>199</v>
      </c>
      <c r="K25" s="7" t="s">
        <v>200</v>
      </c>
    </row>
    <row r="26" spans="1:11" x14ac:dyDescent="0.15">
      <c r="A26" s="4">
        <v>1</v>
      </c>
      <c r="B26" s="5" t="s">
        <v>35</v>
      </c>
      <c r="C26" s="5">
        <v>971</v>
      </c>
      <c r="D26" s="5" t="s">
        <v>36</v>
      </c>
      <c r="E26" s="20">
        <v>0.01</v>
      </c>
      <c r="F26" s="20">
        <v>0.23</v>
      </c>
      <c r="G26" s="20">
        <v>0.69</v>
      </c>
      <c r="H26" s="20">
        <v>7.0000000000000007E-2</v>
      </c>
      <c r="I26" s="34">
        <v>170169.16080000001</v>
      </c>
      <c r="J26" s="6" t="s">
        <v>201</v>
      </c>
      <c r="K26" s="7" t="s">
        <v>202</v>
      </c>
    </row>
    <row r="27" spans="1:11" x14ac:dyDescent="0.15">
      <c r="A27" s="4">
        <v>4</v>
      </c>
      <c r="B27" s="5" t="s">
        <v>37</v>
      </c>
      <c r="C27" s="5">
        <v>974</v>
      </c>
      <c r="D27" s="5" t="s">
        <v>38</v>
      </c>
      <c r="E27" s="20">
        <v>0.01</v>
      </c>
      <c r="F27" s="20">
        <v>0.28000000000000003</v>
      </c>
      <c r="G27" s="20">
        <v>0.65</v>
      </c>
      <c r="H27" s="20">
        <v>0.06</v>
      </c>
      <c r="I27" s="34">
        <v>171756.73420000001</v>
      </c>
      <c r="J27" s="6" t="s">
        <v>203</v>
      </c>
      <c r="K27" s="7" t="s">
        <v>204</v>
      </c>
    </row>
    <row r="28" spans="1:11" x14ac:dyDescent="0.15">
      <c r="A28" s="4">
        <v>94</v>
      </c>
      <c r="B28" s="5" t="s">
        <v>39</v>
      </c>
      <c r="C28" s="5"/>
      <c r="D28" s="5" t="s">
        <v>40</v>
      </c>
      <c r="E28" s="20">
        <v>0.13</v>
      </c>
      <c r="F28" s="20">
        <v>0.14000000000000001</v>
      </c>
      <c r="G28" s="20">
        <v>0.69</v>
      </c>
      <c r="H28" s="20">
        <v>0.04</v>
      </c>
      <c r="I28" s="34">
        <v>149318.20699999999</v>
      </c>
      <c r="J28" s="6"/>
      <c r="K28" s="7"/>
    </row>
    <row r="29" spans="1:11" x14ac:dyDescent="0.15">
      <c r="A29" s="4">
        <v>44</v>
      </c>
      <c r="B29" s="5" t="s">
        <v>21</v>
      </c>
      <c r="C29" s="5">
        <v>8</v>
      </c>
      <c r="D29" s="5" t="s">
        <v>41</v>
      </c>
      <c r="E29" s="20">
        <v>0.14000000000000001</v>
      </c>
      <c r="F29" s="20">
        <v>0.12</v>
      </c>
      <c r="G29" s="20">
        <v>0.73</v>
      </c>
      <c r="H29" s="20">
        <v>0.01</v>
      </c>
      <c r="I29" s="34">
        <v>130706.7115</v>
      </c>
      <c r="J29" s="6" t="s">
        <v>205</v>
      </c>
      <c r="K29" s="7" t="s">
        <v>206</v>
      </c>
    </row>
    <row r="30" spans="1:11" x14ac:dyDescent="0.15">
      <c r="A30" s="4">
        <v>76</v>
      </c>
      <c r="B30" s="5" t="s">
        <v>6</v>
      </c>
      <c r="C30" s="5">
        <v>12</v>
      </c>
      <c r="D30" s="5" t="s">
        <v>42</v>
      </c>
      <c r="E30" s="20">
        <v>0.13</v>
      </c>
      <c r="F30" s="20">
        <v>7.0000000000000007E-2</v>
      </c>
      <c r="G30" s="20">
        <v>0.78</v>
      </c>
      <c r="H30" s="20">
        <v>0.02</v>
      </c>
      <c r="I30" s="34">
        <v>133893.959</v>
      </c>
      <c r="J30" s="6" t="s">
        <v>207</v>
      </c>
      <c r="K30" s="7" t="s">
        <v>208</v>
      </c>
    </row>
    <row r="31" spans="1:11" x14ac:dyDescent="0.15">
      <c r="A31" s="4">
        <v>84</v>
      </c>
      <c r="B31" s="5" t="s">
        <v>0</v>
      </c>
      <c r="C31" s="5">
        <v>15</v>
      </c>
      <c r="D31" s="5" t="s">
        <v>43</v>
      </c>
      <c r="E31" s="20">
        <v>0.13</v>
      </c>
      <c r="F31" s="20">
        <v>0.03</v>
      </c>
      <c r="G31" s="20">
        <v>0.82</v>
      </c>
      <c r="H31" s="20">
        <v>0.02</v>
      </c>
      <c r="I31" s="34">
        <v>124809.6577</v>
      </c>
      <c r="J31" s="6" t="s">
        <v>209</v>
      </c>
      <c r="K31" s="7" t="s">
        <v>210</v>
      </c>
    </row>
    <row r="32" spans="1:11" x14ac:dyDescent="0.15">
      <c r="A32" s="4">
        <v>75</v>
      </c>
      <c r="B32" s="5" t="s">
        <v>13</v>
      </c>
      <c r="C32" s="5">
        <v>19</v>
      </c>
      <c r="D32" s="5" t="s">
        <v>44</v>
      </c>
      <c r="E32" s="20">
        <v>0.08</v>
      </c>
      <c r="F32" s="20">
        <v>0.03</v>
      </c>
      <c r="G32" s="20">
        <v>0.85</v>
      </c>
      <c r="H32" s="20">
        <v>0.04</v>
      </c>
      <c r="I32" s="34">
        <v>116750.5171</v>
      </c>
      <c r="J32" s="6" t="s">
        <v>211</v>
      </c>
      <c r="K32" s="7" t="s">
        <v>212</v>
      </c>
    </row>
    <row r="33" spans="1:11" x14ac:dyDescent="0.15">
      <c r="A33" s="4">
        <v>24</v>
      </c>
      <c r="B33" s="5" t="s">
        <v>45</v>
      </c>
      <c r="C33" s="5">
        <v>28</v>
      </c>
      <c r="D33" s="5" t="s">
        <v>46</v>
      </c>
      <c r="E33" s="20">
        <v>0.14000000000000001</v>
      </c>
      <c r="F33" s="20">
        <v>0.06</v>
      </c>
      <c r="G33" s="20">
        <v>0.77</v>
      </c>
      <c r="H33" s="20">
        <v>0.03</v>
      </c>
      <c r="I33" s="34">
        <v>136974.13990000001</v>
      </c>
      <c r="J33" s="6" t="s">
        <v>213</v>
      </c>
      <c r="K33" s="7" t="s">
        <v>214</v>
      </c>
    </row>
    <row r="34" spans="1:11" x14ac:dyDescent="0.15">
      <c r="A34" s="4">
        <v>76</v>
      </c>
      <c r="B34" s="5" t="s">
        <v>6</v>
      </c>
      <c r="C34" s="5">
        <v>34</v>
      </c>
      <c r="D34" s="5" t="s">
        <v>47</v>
      </c>
      <c r="E34" s="20">
        <v>0.11</v>
      </c>
      <c r="F34" s="20">
        <v>7.0000000000000007E-2</v>
      </c>
      <c r="G34" s="20">
        <v>0.78</v>
      </c>
      <c r="H34" s="20">
        <v>0.04</v>
      </c>
      <c r="I34" s="34">
        <v>125834.2877</v>
      </c>
      <c r="J34" s="6" t="s">
        <v>215</v>
      </c>
      <c r="K34" s="7" t="s">
        <v>216</v>
      </c>
    </row>
    <row r="35" spans="1:11" x14ac:dyDescent="0.15">
      <c r="A35" s="4">
        <v>53</v>
      </c>
      <c r="B35" s="5" t="s">
        <v>11</v>
      </c>
      <c r="C35" s="5">
        <v>35</v>
      </c>
      <c r="D35" s="5" t="s">
        <v>48</v>
      </c>
      <c r="E35" s="20">
        <v>0.16</v>
      </c>
      <c r="F35" s="20">
        <v>0.11</v>
      </c>
      <c r="G35" s="20">
        <v>0.7</v>
      </c>
      <c r="H35" s="20">
        <v>0.03</v>
      </c>
      <c r="I35" s="34">
        <v>125326.9731</v>
      </c>
      <c r="J35" s="6" t="s">
        <v>217</v>
      </c>
      <c r="K35" s="7" t="s">
        <v>218</v>
      </c>
    </row>
    <row r="36" spans="1:11" x14ac:dyDescent="0.15">
      <c r="A36" s="4">
        <v>24</v>
      </c>
      <c r="B36" s="5" t="s">
        <v>45</v>
      </c>
      <c r="C36" s="5">
        <v>36</v>
      </c>
      <c r="D36" s="5" t="s">
        <v>49</v>
      </c>
      <c r="E36" s="20">
        <v>0.17</v>
      </c>
      <c r="F36" s="20">
        <v>0.05</v>
      </c>
      <c r="G36" s="20">
        <v>0.75</v>
      </c>
      <c r="H36" s="20">
        <v>0.03</v>
      </c>
      <c r="I36" s="34">
        <v>108757.43829999999</v>
      </c>
      <c r="J36" s="6" t="s">
        <v>219</v>
      </c>
      <c r="K36" s="7" t="s">
        <v>220</v>
      </c>
    </row>
    <row r="37" spans="1:11" x14ac:dyDescent="0.15">
      <c r="A37" s="4">
        <v>84</v>
      </c>
      <c r="B37" s="5" t="s">
        <v>0</v>
      </c>
      <c r="C37" s="5">
        <v>38</v>
      </c>
      <c r="D37" s="5" t="s">
        <v>50</v>
      </c>
      <c r="E37" s="20">
        <v>0.12</v>
      </c>
      <c r="F37" s="20">
        <v>0.16</v>
      </c>
      <c r="G37" s="20">
        <v>0.69</v>
      </c>
      <c r="H37" s="20">
        <v>0.03</v>
      </c>
      <c r="I37" s="34">
        <v>142996.61439999999</v>
      </c>
      <c r="J37" s="6" t="s">
        <v>221</v>
      </c>
      <c r="K37" s="7" t="s">
        <v>222</v>
      </c>
    </row>
    <row r="38" spans="1:11" x14ac:dyDescent="0.15">
      <c r="A38" s="4">
        <v>84</v>
      </c>
      <c r="B38" s="5" t="s">
        <v>0</v>
      </c>
      <c r="C38" s="5">
        <v>42</v>
      </c>
      <c r="D38" s="5" t="s">
        <v>51</v>
      </c>
      <c r="E38" s="20">
        <v>0.16</v>
      </c>
      <c r="F38" s="20">
        <v>0.04</v>
      </c>
      <c r="G38" s="20">
        <v>0.74</v>
      </c>
      <c r="H38" s="20">
        <v>0.06</v>
      </c>
      <c r="I38" s="34">
        <v>138714.6917</v>
      </c>
      <c r="J38" s="6" t="s">
        <v>223</v>
      </c>
      <c r="K38" s="7" t="s">
        <v>224</v>
      </c>
    </row>
    <row r="39" spans="1:11" x14ac:dyDescent="0.15">
      <c r="A39" s="4">
        <v>75</v>
      </c>
      <c r="B39" s="5" t="s">
        <v>13</v>
      </c>
      <c r="C39" s="5">
        <v>47</v>
      </c>
      <c r="D39" s="5" t="s">
        <v>52</v>
      </c>
      <c r="E39" s="20">
        <v>0.1</v>
      </c>
      <c r="F39" s="20">
        <v>0.12</v>
      </c>
      <c r="G39" s="20">
        <v>0.76</v>
      </c>
      <c r="H39" s="20">
        <v>0.02</v>
      </c>
      <c r="I39" s="34">
        <v>131244.67300000001</v>
      </c>
      <c r="J39" s="6" t="s">
        <v>225</v>
      </c>
      <c r="K39" s="7" t="s">
        <v>226</v>
      </c>
    </row>
    <row r="40" spans="1:11" x14ac:dyDescent="0.15">
      <c r="A40" s="4">
        <v>44</v>
      </c>
      <c r="B40" s="5" t="s">
        <v>21</v>
      </c>
      <c r="C40" s="5">
        <v>55</v>
      </c>
      <c r="D40" s="5" t="s">
        <v>53</v>
      </c>
      <c r="E40" s="20" t="s">
        <v>351</v>
      </c>
      <c r="F40" s="20" t="s">
        <v>351</v>
      </c>
      <c r="G40" s="20" t="s">
        <v>351</v>
      </c>
      <c r="H40" s="20" t="s">
        <v>351</v>
      </c>
      <c r="I40" s="34" t="s">
        <v>351</v>
      </c>
      <c r="J40" s="6" t="s">
        <v>227</v>
      </c>
      <c r="K40" s="7" t="s">
        <v>228</v>
      </c>
    </row>
    <row r="41" spans="1:11" x14ac:dyDescent="0.15">
      <c r="A41" s="4">
        <v>53</v>
      </c>
      <c r="B41" s="5" t="s">
        <v>11</v>
      </c>
      <c r="C41" s="5">
        <v>56</v>
      </c>
      <c r="D41" s="5" t="s">
        <v>54</v>
      </c>
      <c r="E41" s="20">
        <v>0.13</v>
      </c>
      <c r="F41" s="20">
        <v>0.1</v>
      </c>
      <c r="G41" s="20">
        <v>0.75</v>
      </c>
      <c r="H41" s="20">
        <v>0.02</v>
      </c>
      <c r="I41" s="34">
        <v>117503.8137</v>
      </c>
      <c r="J41" s="6" t="s">
        <v>229</v>
      </c>
      <c r="K41" s="7" t="s">
        <v>230</v>
      </c>
    </row>
    <row r="42" spans="1:11" x14ac:dyDescent="0.15">
      <c r="A42" s="4">
        <v>76</v>
      </c>
      <c r="B42" s="5" t="s">
        <v>6</v>
      </c>
      <c r="C42" s="5">
        <v>66</v>
      </c>
      <c r="D42" s="5" t="s">
        <v>55</v>
      </c>
      <c r="E42" s="20">
        <v>7.0000000000000007E-2</v>
      </c>
      <c r="F42" s="20">
        <v>0.09</v>
      </c>
      <c r="G42" s="20">
        <v>0.82</v>
      </c>
      <c r="H42" s="20">
        <v>0.02</v>
      </c>
      <c r="I42" s="34">
        <v>124269.4862</v>
      </c>
      <c r="J42" s="6" t="s">
        <v>231</v>
      </c>
      <c r="K42" s="7" t="s">
        <v>232</v>
      </c>
    </row>
    <row r="43" spans="1:11" x14ac:dyDescent="0.15">
      <c r="A43" s="4">
        <v>44</v>
      </c>
      <c r="B43" s="5" t="s">
        <v>21</v>
      </c>
      <c r="C43" s="5">
        <v>67</v>
      </c>
      <c r="D43" s="5" t="s">
        <v>56</v>
      </c>
      <c r="E43" s="20">
        <v>0.19</v>
      </c>
      <c r="F43" s="20">
        <v>7.0000000000000007E-2</v>
      </c>
      <c r="G43" s="20">
        <v>0.69</v>
      </c>
      <c r="H43" s="20">
        <v>0.05</v>
      </c>
      <c r="I43" s="34">
        <v>152807.08489999999</v>
      </c>
      <c r="J43" s="6" t="s">
        <v>233</v>
      </c>
      <c r="K43" s="7" t="s">
        <v>234</v>
      </c>
    </row>
    <row r="44" spans="1:11" x14ac:dyDescent="0.15">
      <c r="A44" s="4">
        <v>52</v>
      </c>
      <c r="B44" s="5" t="s">
        <v>19</v>
      </c>
      <c r="C44" s="5">
        <v>72</v>
      </c>
      <c r="D44" s="5" t="s">
        <v>57</v>
      </c>
      <c r="E44" s="20">
        <v>0.16</v>
      </c>
      <c r="F44" s="20">
        <v>0.04</v>
      </c>
      <c r="G44" s="20">
        <v>0.73</v>
      </c>
      <c r="H44" s="20">
        <v>7.0000000000000007E-2</v>
      </c>
      <c r="I44" s="34">
        <v>128380.1627</v>
      </c>
      <c r="J44" s="6" t="s">
        <v>235</v>
      </c>
      <c r="K44" s="7" t="s">
        <v>236</v>
      </c>
    </row>
    <row r="45" spans="1:11" x14ac:dyDescent="0.15">
      <c r="A45" s="4">
        <v>75</v>
      </c>
      <c r="B45" s="5" t="s">
        <v>13</v>
      </c>
      <c r="C45" s="5">
        <v>79</v>
      </c>
      <c r="D45" s="5" t="s">
        <v>58</v>
      </c>
      <c r="E45" s="20">
        <v>0.14000000000000001</v>
      </c>
      <c r="F45" s="20">
        <v>0.13</v>
      </c>
      <c r="G45" s="20">
        <v>0.66</v>
      </c>
      <c r="H45" s="20">
        <v>7.0000000000000007E-2</v>
      </c>
      <c r="I45" s="34">
        <v>128301.5368</v>
      </c>
      <c r="J45" s="6" t="s">
        <v>237</v>
      </c>
      <c r="K45" s="7" t="s">
        <v>238</v>
      </c>
    </row>
    <row r="46" spans="1:11" x14ac:dyDescent="0.15">
      <c r="A46" s="4">
        <v>11</v>
      </c>
      <c r="B46" s="5" t="s">
        <v>28</v>
      </c>
      <c r="C46" s="5">
        <v>94</v>
      </c>
      <c r="D46" s="5" t="s">
        <v>59</v>
      </c>
      <c r="E46" s="20">
        <v>0.13</v>
      </c>
      <c r="F46" s="20">
        <v>0.12</v>
      </c>
      <c r="G46" s="20">
        <v>0.65</v>
      </c>
      <c r="H46" s="20">
        <v>0.1</v>
      </c>
      <c r="I46" s="34">
        <v>174683.99919999999</v>
      </c>
      <c r="J46" s="6" t="s">
        <v>239</v>
      </c>
      <c r="K46" s="7" t="s">
        <v>240</v>
      </c>
    </row>
    <row r="47" spans="1:11" x14ac:dyDescent="0.15">
      <c r="A47" s="4">
        <v>2</v>
      </c>
      <c r="B47" s="5" t="s">
        <v>60</v>
      </c>
      <c r="C47" s="5">
        <v>972</v>
      </c>
      <c r="D47" s="5" t="s">
        <v>61</v>
      </c>
      <c r="E47" s="20">
        <v>0.01</v>
      </c>
      <c r="F47" s="20">
        <v>0.45</v>
      </c>
      <c r="G47" s="20">
        <v>0.51</v>
      </c>
      <c r="H47" s="20">
        <v>0.03</v>
      </c>
      <c r="I47" s="34">
        <v>138152.38159999999</v>
      </c>
      <c r="J47" s="6" t="s">
        <v>241</v>
      </c>
      <c r="K47" s="7" t="s">
        <v>242</v>
      </c>
    </row>
    <row r="48" spans="1:11" x14ac:dyDescent="0.15">
      <c r="A48" s="4">
        <v>76</v>
      </c>
      <c r="B48" s="5" t="s">
        <v>6</v>
      </c>
      <c r="C48" s="5">
        <v>11</v>
      </c>
      <c r="D48" s="5" t="s">
        <v>62</v>
      </c>
      <c r="E48" s="20">
        <v>7.0000000000000007E-2</v>
      </c>
      <c r="F48" s="20">
        <v>0.06</v>
      </c>
      <c r="G48" s="20">
        <v>0.86</v>
      </c>
      <c r="H48" s="20">
        <v>0.01</v>
      </c>
      <c r="I48" s="34">
        <v>124948.2576</v>
      </c>
      <c r="J48" s="6" t="s">
        <v>243</v>
      </c>
      <c r="K48" s="7" t="s">
        <v>244</v>
      </c>
    </row>
    <row r="49" spans="1:11" x14ac:dyDescent="0.15">
      <c r="A49" s="4">
        <v>75</v>
      </c>
      <c r="B49" s="5" t="s">
        <v>13</v>
      </c>
      <c r="C49" s="5">
        <v>16</v>
      </c>
      <c r="D49" s="5" t="s">
        <v>63</v>
      </c>
      <c r="E49" s="20">
        <v>0.08</v>
      </c>
      <c r="F49" s="20">
        <v>0.13</v>
      </c>
      <c r="G49" s="20">
        <v>0.77</v>
      </c>
      <c r="H49" s="20">
        <v>0.02</v>
      </c>
      <c r="I49" s="34">
        <v>133049.05119999999</v>
      </c>
      <c r="J49" s="6" t="s">
        <v>245</v>
      </c>
      <c r="K49" s="7" t="s">
        <v>246</v>
      </c>
    </row>
    <row r="50" spans="1:11" x14ac:dyDescent="0.15">
      <c r="A50" s="4">
        <v>24</v>
      </c>
      <c r="B50" s="5" t="s">
        <v>45</v>
      </c>
      <c r="C50" s="5">
        <v>18</v>
      </c>
      <c r="D50" s="5" t="s">
        <v>64</v>
      </c>
      <c r="E50" s="20">
        <v>7.0000000000000007E-2</v>
      </c>
      <c r="F50" s="20">
        <v>0.16</v>
      </c>
      <c r="G50" s="20">
        <v>0.75</v>
      </c>
      <c r="H50" s="20">
        <v>0.02</v>
      </c>
      <c r="I50" s="34">
        <v>128499.9088</v>
      </c>
      <c r="J50" s="6" t="s">
        <v>247</v>
      </c>
      <c r="K50" s="7" t="s">
        <v>248</v>
      </c>
    </row>
    <row r="51" spans="1:11" x14ac:dyDescent="0.15">
      <c r="A51" s="4">
        <v>27</v>
      </c>
      <c r="B51" s="5" t="s">
        <v>9</v>
      </c>
      <c r="C51" s="5">
        <v>25</v>
      </c>
      <c r="D51" s="5" t="s">
        <v>65</v>
      </c>
      <c r="E51" s="20">
        <v>0.13</v>
      </c>
      <c r="F51" s="20">
        <v>0.09</v>
      </c>
      <c r="G51" s="20">
        <v>0.74</v>
      </c>
      <c r="H51" s="20">
        <v>0.04</v>
      </c>
      <c r="I51" s="34">
        <v>140729.69219999999</v>
      </c>
      <c r="J51" s="6" t="s">
        <v>249</v>
      </c>
      <c r="K51" s="7" t="s">
        <v>250</v>
      </c>
    </row>
    <row r="52" spans="1:11" x14ac:dyDescent="0.15">
      <c r="A52" s="4">
        <v>53</v>
      </c>
      <c r="B52" s="5" t="s">
        <v>11</v>
      </c>
      <c r="C52" s="5">
        <v>29</v>
      </c>
      <c r="D52" s="5" t="s">
        <v>66</v>
      </c>
      <c r="E52" s="20">
        <v>0.15</v>
      </c>
      <c r="F52" s="20">
        <v>0.09</v>
      </c>
      <c r="G52" s="20">
        <v>0.72</v>
      </c>
      <c r="H52" s="20">
        <v>0.04</v>
      </c>
      <c r="I52" s="34">
        <v>126079.0594</v>
      </c>
      <c r="J52" s="6" t="s">
        <v>251</v>
      </c>
      <c r="K52" s="7" t="s">
        <v>252</v>
      </c>
    </row>
    <row r="53" spans="1:11" x14ac:dyDescent="0.15">
      <c r="A53" s="4">
        <v>24</v>
      </c>
      <c r="B53" s="5" t="s">
        <v>45</v>
      </c>
      <c r="C53" s="5">
        <v>41</v>
      </c>
      <c r="D53" s="5" t="s">
        <v>67</v>
      </c>
      <c r="E53" s="20">
        <v>0.11</v>
      </c>
      <c r="F53" s="20">
        <v>0.12</v>
      </c>
      <c r="G53" s="20">
        <v>0.74</v>
      </c>
      <c r="H53" s="20">
        <v>0.03</v>
      </c>
      <c r="I53" s="34">
        <v>155741.3665</v>
      </c>
      <c r="J53" s="6" t="s">
        <v>253</v>
      </c>
      <c r="K53" s="7" t="s">
        <v>254</v>
      </c>
    </row>
    <row r="54" spans="1:11" x14ac:dyDescent="0.15">
      <c r="A54" s="4">
        <v>84</v>
      </c>
      <c r="B54" s="5" t="s">
        <v>0</v>
      </c>
      <c r="C54" s="5">
        <v>43</v>
      </c>
      <c r="D54" s="5" t="s">
        <v>68</v>
      </c>
      <c r="E54" s="20">
        <v>0.11</v>
      </c>
      <c r="F54" s="20">
        <v>0.06</v>
      </c>
      <c r="G54" s="20">
        <v>0.82</v>
      </c>
      <c r="H54" s="20">
        <v>0.01</v>
      </c>
      <c r="I54" s="34">
        <v>124293.01330000001</v>
      </c>
      <c r="J54" s="6" t="s">
        <v>255</v>
      </c>
      <c r="K54" s="7" t="s">
        <v>256</v>
      </c>
    </row>
    <row r="55" spans="1:11" x14ac:dyDescent="0.15">
      <c r="A55" s="4">
        <v>28</v>
      </c>
      <c r="B55" s="5" t="s">
        <v>15</v>
      </c>
      <c r="C55" s="5">
        <v>50</v>
      </c>
      <c r="D55" s="5" t="s">
        <v>69</v>
      </c>
      <c r="E55" s="20">
        <v>0.14000000000000001</v>
      </c>
      <c r="F55" s="20">
        <v>0.05</v>
      </c>
      <c r="G55" s="20">
        <v>0.8</v>
      </c>
      <c r="H55" s="20">
        <v>0.01</v>
      </c>
      <c r="I55" s="34">
        <v>128432.95970000001</v>
      </c>
      <c r="J55" s="6" t="s">
        <v>257</v>
      </c>
      <c r="K55" s="7" t="s">
        <v>258</v>
      </c>
    </row>
    <row r="56" spans="1:11" x14ac:dyDescent="0.15">
      <c r="A56" s="4">
        <v>32</v>
      </c>
      <c r="B56" s="5" t="s">
        <v>2</v>
      </c>
      <c r="C56" s="5">
        <v>59</v>
      </c>
      <c r="D56" s="5" t="s">
        <v>70</v>
      </c>
      <c r="E56" s="20">
        <v>0.16</v>
      </c>
      <c r="F56" s="20">
        <v>7.0000000000000007E-2</v>
      </c>
      <c r="G56" s="20">
        <v>0.74</v>
      </c>
      <c r="H56" s="20">
        <v>0.03</v>
      </c>
      <c r="I56" s="34">
        <v>139703.81640000001</v>
      </c>
      <c r="J56" s="6" t="s">
        <v>259</v>
      </c>
      <c r="K56" s="7" t="s">
        <v>260</v>
      </c>
    </row>
    <row r="57" spans="1:11" x14ac:dyDescent="0.15">
      <c r="A57" s="4">
        <v>32</v>
      </c>
      <c r="B57" s="5" t="s">
        <v>2</v>
      </c>
      <c r="C57" s="5">
        <v>60</v>
      </c>
      <c r="D57" s="5" t="s">
        <v>71</v>
      </c>
      <c r="E57" s="20">
        <v>0.14000000000000001</v>
      </c>
      <c r="F57" s="20">
        <v>0.06</v>
      </c>
      <c r="G57" s="20">
        <v>0.76</v>
      </c>
      <c r="H57" s="20">
        <v>0.04</v>
      </c>
      <c r="I57" s="34">
        <v>139135.70879999999</v>
      </c>
      <c r="J57" s="6" t="s">
        <v>261</v>
      </c>
      <c r="K57" s="7" t="s">
        <v>262</v>
      </c>
    </row>
    <row r="58" spans="1:11" x14ac:dyDescent="0.15">
      <c r="A58" s="4">
        <v>75</v>
      </c>
      <c r="B58" s="5" t="s">
        <v>13</v>
      </c>
      <c r="C58" s="5">
        <v>64</v>
      </c>
      <c r="D58" s="5" t="s">
        <v>72</v>
      </c>
      <c r="E58" s="20">
        <v>0.16</v>
      </c>
      <c r="F58" s="20">
        <v>0.12</v>
      </c>
      <c r="G58" s="20">
        <v>0.7</v>
      </c>
      <c r="H58" s="20">
        <v>0.02</v>
      </c>
      <c r="I58" s="34">
        <v>124554.9164</v>
      </c>
      <c r="J58" s="6" t="s">
        <v>263</v>
      </c>
      <c r="K58" s="7" t="s">
        <v>264</v>
      </c>
    </row>
    <row r="59" spans="1:11" x14ac:dyDescent="0.15">
      <c r="A59" s="4">
        <v>76</v>
      </c>
      <c r="B59" s="5" t="s">
        <v>6</v>
      </c>
      <c r="C59" s="5">
        <v>65</v>
      </c>
      <c r="D59" s="5" t="s">
        <v>73</v>
      </c>
      <c r="E59" s="20">
        <v>0.2</v>
      </c>
      <c r="F59" s="20">
        <v>7.0000000000000007E-2</v>
      </c>
      <c r="G59" s="20">
        <v>0.71</v>
      </c>
      <c r="H59" s="20">
        <v>0.02</v>
      </c>
      <c r="I59" s="34">
        <v>133591.7291</v>
      </c>
      <c r="J59" s="6" t="s">
        <v>265</v>
      </c>
      <c r="K59" s="7" t="s">
        <v>266</v>
      </c>
    </row>
    <row r="60" spans="1:11" x14ac:dyDescent="0.15">
      <c r="A60" s="4">
        <v>27</v>
      </c>
      <c r="B60" s="5" t="s">
        <v>9</v>
      </c>
      <c r="C60" s="5">
        <v>70</v>
      </c>
      <c r="D60" s="5" t="s">
        <v>74</v>
      </c>
      <c r="E60" s="20">
        <v>0.16</v>
      </c>
      <c r="F60" s="20">
        <v>0.14000000000000001</v>
      </c>
      <c r="G60" s="20">
        <v>0.66</v>
      </c>
      <c r="H60" s="20">
        <v>0.04</v>
      </c>
      <c r="I60" s="34">
        <v>124183.9681</v>
      </c>
      <c r="J60" s="6" t="s">
        <v>267</v>
      </c>
      <c r="K60" s="7" t="s">
        <v>268</v>
      </c>
    </row>
    <row r="61" spans="1:11" x14ac:dyDescent="0.15">
      <c r="A61" s="4">
        <v>93</v>
      </c>
      <c r="B61" s="5" t="s">
        <v>4</v>
      </c>
      <c r="C61" s="5">
        <v>83</v>
      </c>
      <c r="D61" s="5" t="s">
        <v>75</v>
      </c>
      <c r="E61" s="20">
        <v>0.13</v>
      </c>
      <c r="F61" s="20">
        <v>0.12</v>
      </c>
      <c r="G61" s="20">
        <v>0.69</v>
      </c>
      <c r="H61" s="20">
        <v>0.06</v>
      </c>
      <c r="I61" s="34">
        <v>137205.1226</v>
      </c>
      <c r="J61" s="6" t="s">
        <v>269</v>
      </c>
      <c r="K61" s="7" t="s">
        <v>270</v>
      </c>
    </row>
    <row r="62" spans="1:11" x14ac:dyDescent="0.15">
      <c r="A62" s="4">
        <v>75</v>
      </c>
      <c r="B62" s="5" t="s">
        <v>13</v>
      </c>
      <c r="C62" s="5">
        <v>86</v>
      </c>
      <c r="D62" s="5" t="s">
        <v>76</v>
      </c>
      <c r="E62" s="20">
        <v>0.12</v>
      </c>
      <c r="F62" s="20">
        <v>0.12</v>
      </c>
      <c r="G62" s="20">
        <v>0.73</v>
      </c>
      <c r="H62" s="20">
        <v>0.03</v>
      </c>
      <c r="I62" s="34">
        <v>127107.98880000001</v>
      </c>
      <c r="J62" s="6" t="s">
        <v>271</v>
      </c>
      <c r="K62" s="7" t="s">
        <v>272</v>
      </c>
    </row>
    <row r="63" spans="1:11" x14ac:dyDescent="0.15">
      <c r="A63" s="4">
        <v>75</v>
      </c>
      <c r="B63" s="5" t="s">
        <v>13</v>
      </c>
      <c r="C63" s="5">
        <v>87</v>
      </c>
      <c r="D63" s="5" t="s">
        <v>77</v>
      </c>
      <c r="E63" s="20">
        <v>0.12</v>
      </c>
      <c r="F63" s="20">
        <v>7.0000000000000007E-2</v>
      </c>
      <c r="G63" s="20">
        <v>0.78</v>
      </c>
      <c r="H63" s="20">
        <v>0.03</v>
      </c>
      <c r="I63" s="34">
        <v>127022.4849</v>
      </c>
      <c r="J63" s="6" t="s">
        <v>273</v>
      </c>
      <c r="K63" s="7" t="s">
        <v>274</v>
      </c>
    </row>
    <row r="64" spans="1:11" x14ac:dyDescent="0.15">
      <c r="A64" s="4">
        <v>11</v>
      </c>
      <c r="B64" s="5" t="s">
        <v>28</v>
      </c>
      <c r="C64" s="5">
        <v>91</v>
      </c>
      <c r="D64" s="5" t="s">
        <v>78</v>
      </c>
      <c r="E64" s="20">
        <v>0.12</v>
      </c>
      <c r="F64" s="20">
        <v>0.08</v>
      </c>
      <c r="G64" s="20">
        <v>0.68</v>
      </c>
      <c r="H64" s="20">
        <v>0.12</v>
      </c>
      <c r="I64" s="34">
        <v>174513.3143</v>
      </c>
      <c r="J64" s="6" t="s">
        <v>275</v>
      </c>
      <c r="K64" s="7" t="s">
        <v>276</v>
      </c>
    </row>
    <row r="65" spans="1:11" x14ac:dyDescent="0.15">
      <c r="A65" s="4">
        <v>11</v>
      </c>
      <c r="B65" s="5" t="s">
        <v>28</v>
      </c>
      <c r="C65" s="5">
        <v>92</v>
      </c>
      <c r="D65" s="5" t="s">
        <v>79</v>
      </c>
      <c r="E65" s="20">
        <v>0.12</v>
      </c>
      <c r="F65" s="20">
        <v>0.11</v>
      </c>
      <c r="G65" s="20">
        <v>0.69</v>
      </c>
      <c r="H65" s="20">
        <v>0.08</v>
      </c>
      <c r="I65" s="34">
        <v>191130.02480000001</v>
      </c>
      <c r="J65" s="6" t="s">
        <v>277</v>
      </c>
      <c r="K65" s="7" t="s">
        <v>278</v>
      </c>
    </row>
    <row r="66" spans="1:11" x14ac:dyDescent="0.15">
      <c r="A66" s="4">
        <v>11</v>
      </c>
      <c r="B66" s="5" t="s">
        <v>28</v>
      </c>
      <c r="C66" s="5">
        <v>93</v>
      </c>
      <c r="D66" s="5" t="s">
        <v>80</v>
      </c>
      <c r="E66" s="20">
        <v>0.12</v>
      </c>
      <c r="F66" s="20">
        <v>0.08</v>
      </c>
      <c r="G66" s="20">
        <v>0.68</v>
      </c>
      <c r="H66" s="20">
        <v>0.12</v>
      </c>
      <c r="I66" s="34">
        <v>178871.03140000001</v>
      </c>
      <c r="J66" s="6" t="s">
        <v>279</v>
      </c>
      <c r="K66" s="7" t="s">
        <v>280</v>
      </c>
    </row>
    <row r="67" spans="1:11" x14ac:dyDescent="0.15">
      <c r="A67" s="4">
        <v>11</v>
      </c>
      <c r="B67" s="5" t="s">
        <v>28</v>
      </c>
      <c r="C67" s="5">
        <v>95</v>
      </c>
      <c r="D67" s="5" t="s">
        <v>81</v>
      </c>
      <c r="E67" s="20">
        <v>0.13</v>
      </c>
      <c r="F67" s="20">
        <v>0.08</v>
      </c>
      <c r="G67" s="20">
        <v>0.66</v>
      </c>
      <c r="H67" s="20">
        <v>0.13</v>
      </c>
      <c r="I67" s="34">
        <v>170548.95189999999</v>
      </c>
      <c r="J67" s="6" t="s">
        <v>281</v>
      </c>
      <c r="K67" s="7" t="s">
        <v>282</v>
      </c>
    </row>
    <row r="68" spans="1:11" x14ac:dyDescent="0.15">
      <c r="A68" s="4">
        <v>94</v>
      </c>
      <c r="B68" s="5" t="s">
        <v>39</v>
      </c>
      <c r="C68" s="5"/>
      <c r="D68" s="5" t="s">
        <v>82</v>
      </c>
      <c r="E68" s="20">
        <v>0.12</v>
      </c>
      <c r="F68" s="20">
        <v>0.22</v>
      </c>
      <c r="G68" s="20">
        <v>0.63</v>
      </c>
      <c r="H68" s="20">
        <v>0.03</v>
      </c>
      <c r="I68" s="34">
        <v>153535.1349</v>
      </c>
      <c r="J68" s="6"/>
      <c r="K68" s="7"/>
    </row>
    <row r="69" spans="1:11" x14ac:dyDescent="0.15">
      <c r="A69" s="4">
        <v>93</v>
      </c>
      <c r="B69" s="5" t="s">
        <v>4</v>
      </c>
      <c r="C69" s="5">
        <v>4</v>
      </c>
      <c r="D69" s="5" t="s">
        <v>83</v>
      </c>
      <c r="E69" s="20">
        <v>0.17</v>
      </c>
      <c r="F69" s="20">
        <v>7.0000000000000007E-2</v>
      </c>
      <c r="G69" s="20">
        <v>0.72</v>
      </c>
      <c r="H69" s="20">
        <v>0.04</v>
      </c>
      <c r="I69" s="34">
        <v>133723.5183</v>
      </c>
      <c r="J69" s="6" t="s">
        <v>283</v>
      </c>
      <c r="K69" s="7" t="s">
        <v>284</v>
      </c>
    </row>
    <row r="70" spans="1:11" x14ac:dyDescent="0.15">
      <c r="A70" s="4">
        <v>93</v>
      </c>
      <c r="B70" s="5" t="s">
        <v>4</v>
      </c>
      <c r="C70" s="5">
        <v>6</v>
      </c>
      <c r="D70" s="5" t="s">
        <v>84</v>
      </c>
      <c r="E70" s="20">
        <v>0.14000000000000001</v>
      </c>
      <c r="F70" s="20">
        <v>0.14000000000000001</v>
      </c>
      <c r="G70" s="20">
        <v>0.65</v>
      </c>
      <c r="H70" s="20">
        <v>7.0000000000000007E-2</v>
      </c>
      <c r="I70" s="34">
        <v>150834.5361</v>
      </c>
      <c r="J70" s="6" t="s">
        <v>285</v>
      </c>
      <c r="K70" s="7" t="s">
        <v>286</v>
      </c>
    </row>
    <row r="71" spans="1:11" x14ac:dyDescent="0.15">
      <c r="A71" s="4">
        <v>44</v>
      </c>
      <c r="B71" s="5" t="s">
        <v>21</v>
      </c>
      <c r="C71" s="5">
        <v>10</v>
      </c>
      <c r="D71" s="5" t="s">
        <v>85</v>
      </c>
      <c r="E71" s="20">
        <v>0.21</v>
      </c>
      <c r="F71" s="20">
        <v>0.02</v>
      </c>
      <c r="G71" s="20">
        <v>0.71</v>
      </c>
      <c r="H71" s="20">
        <v>0.06</v>
      </c>
      <c r="I71" s="34">
        <v>150803.52470000001</v>
      </c>
      <c r="J71" s="6" t="s">
        <v>287</v>
      </c>
      <c r="K71" s="7" t="s">
        <v>288</v>
      </c>
    </row>
    <row r="72" spans="1:11" x14ac:dyDescent="0.15">
      <c r="A72" s="4">
        <v>75</v>
      </c>
      <c r="B72" s="5" t="s">
        <v>13</v>
      </c>
      <c r="C72" s="5">
        <v>17</v>
      </c>
      <c r="D72" s="5" t="s">
        <v>86</v>
      </c>
      <c r="E72" s="20">
        <v>0.13</v>
      </c>
      <c r="F72" s="20">
        <v>0.15</v>
      </c>
      <c r="G72" s="20">
        <v>0.65</v>
      </c>
      <c r="H72" s="20">
        <v>7.0000000000000007E-2</v>
      </c>
      <c r="I72" s="34">
        <v>123058.59510000001</v>
      </c>
      <c r="J72" s="6" t="s">
        <v>289</v>
      </c>
      <c r="K72" s="7" t="s">
        <v>290</v>
      </c>
    </row>
    <row r="73" spans="1:11" x14ac:dyDescent="0.15">
      <c r="A73" s="4">
        <v>84</v>
      </c>
      <c r="B73" s="5" t="s">
        <v>0</v>
      </c>
      <c r="C73" s="5">
        <v>26</v>
      </c>
      <c r="D73" s="5" t="s">
        <v>87</v>
      </c>
      <c r="E73" s="20">
        <v>0.17</v>
      </c>
      <c r="F73" s="20">
        <v>0.06</v>
      </c>
      <c r="G73" s="20">
        <v>0.76</v>
      </c>
      <c r="H73" s="20">
        <v>0.01</v>
      </c>
      <c r="I73" s="34">
        <v>133725.9768</v>
      </c>
      <c r="J73" s="6" t="s">
        <v>291</v>
      </c>
      <c r="K73" s="7" t="s">
        <v>292</v>
      </c>
    </row>
    <row r="74" spans="1:11" x14ac:dyDescent="0.15">
      <c r="A74" s="4">
        <v>76</v>
      </c>
      <c r="B74" s="5" t="s">
        <v>6</v>
      </c>
      <c r="C74" s="5">
        <v>31</v>
      </c>
      <c r="D74" s="5" t="s">
        <v>88</v>
      </c>
      <c r="E74" s="20">
        <v>0.14000000000000001</v>
      </c>
      <c r="F74" s="20">
        <v>0.06</v>
      </c>
      <c r="G74" s="20">
        <v>0.75</v>
      </c>
      <c r="H74" s="20">
        <v>0.05</v>
      </c>
      <c r="I74" s="34">
        <v>132633.99040000001</v>
      </c>
      <c r="J74" s="6" t="s">
        <v>293</v>
      </c>
      <c r="K74" s="7" t="s">
        <v>294</v>
      </c>
    </row>
    <row r="75" spans="1:11" x14ac:dyDescent="0.15">
      <c r="A75" s="4">
        <v>75</v>
      </c>
      <c r="B75" s="5" t="s">
        <v>13</v>
      </c>
      <c r="C75" s="5">
        <v>33</v>
      </c>
      <c r="D75" s="5" t="s">
        <v>89</v>
      </c>
      <c r="E75" s="20">
        <v>0.13</v>
      </c>
      <c r="F75" s="20">
        <v>0.09</v>
      </c>
      <c r="G75" s="20">
        <v>0.74</v>
      </c>
      <c r="H75" s="20">
        <v>0.04</v>
      </c>
      <c r="I75" s="34">
        <v>140850.21369999999</v>
      </c>
      <c r="J75" s="6" t="s">
        <v>295</v>
      </c>
      <c r="K75" s="7" t="s">
        <v>296</v>
      </c>
    </row>
    <row r="76" spans="1:11" x14ac:dyDescent="0.15">
      <c r="A76" s="4">
        <v>76</v>
      </c>
      <c r="B76" s="5" t="s">
        <v>6</v>
      </c>
      <c r="C76" s="5">
        <v>46</v>
      </c>
      <c r="D76" s="5" t="s">
        <v>90</v>
      </c>
      <c r="E76" s="20">
        <v>0.09</v>
      </c>
      <c r="F76" s="20">
        <v>7.0000000000000007E-2</v>
      </c>
      <c r="G76" s="20">
        <v>0.75</v>
      </c>
      <c r="H76" s="20">
        <v>0.09</v>
      </c>
      <c r="I76" s="34">
        <v>131924.82920000001</v>
      </c>
      <c r="J76" s="6" t="s">
        <v>297</v>
      </c>
      <c r="K76" s="7" t="s">
        <v>298</v>
      </c>
    </row>
    <row r="77" spans="1:11" x14ac:dyDescent="0.15">
      <c r="A77" s="4">
        <v>76</v>
      </c>
      <c r="B77" s="5" t="s">
        <v>6</v>
      </c>
      <c r="C77" s="5">
        <v>48</v>
      </c>
      <c r="D77" s="5" t="s">
        <v>91</v>
      </c>
      <c r="E77" s="20">
        <v>0.14000000000000001</v>
      </c>
      <c r="F77" s="20">
        <v>0.02</v>
      </c>
      <c r="G77" s="20">
        <v>0.82</v>
      </c>
      <c r="H77" s="20">
        <v>0.02</v>
      </c>
      <c r="I77" s="34">
        <v>147784.01420000001</v>
      </c>
      <c r="J77" s="6" t="s">
        <v>299</v>
      </c>
      <c r="K77" s="7" t="s">
        <v>300</v>
      </c>
    </row>
    <row r="78" spans="1:11" x14ac:dyDescent="0.15">
      <c r="A78" s="4">
        <v>28</v>
      </c>
      <c r="B78" s="5" t="s">
        <v>15</v>
      </c>
      <c r="C78" s="5">
        <v>61</v>
      </c>
      <c r="D78" s="5" t="s">
        <v>92</v>
      </c>
      <c r="E78" s="20">
        <v>0.2</v>
      </c>
      <c r="F78" s="20">
        <v>0.06</v>
      </c>
      <c r="G78" s="20">
        <v>0.72</v>
      </c>
      <c r="H78" s="20">
        <v>0.02</v>
      </c>
      <c r="I78" s="34">
        <v>103372.4123</v>
      </c>
      <c r="J78" s="6" t="s">
        <v>301</v>
      </c>
      <c r="K78" s="7" t="s">
        <v>302</v>
      </c>
    </row>
    <row r="79" spans="1:11" x14ac:dyDescent="0.15">
      <c r="A79" s="4">
        <v>84</v>
      </c>
      <c r="B79" s="5" t="s">
        <v>0</v>
      </c>
      <c r="C79" s="5">
        <v>73</v>
      </c>
      <c r="D79" s="5" t="s">
        <v>93</v>
      </c>
      <c r="E79" s="20">
        <v>0.2</v>
      </c>
      <c r="F79" s="20">
        <v>7.0000000000000007E-2</v>
      </c>
      <c r="G79" s="20">
        <v>0.7</v>
      </c>
      <c r="H79" s="20">
        <v>0.03</v>
      </c>
      <c r="I79" s="34">
        <v>158499.75090000001</v>
      </c>
      <c r="J79" s="6" t="s">
        <v>303</v>
      </c>
      <c r="K79" s="7" t="s">
        <v>304</v>
      </c>
    </row>
    <row r="80" spans="1:11" x14ac:dyDescent="0.15">
      <c r="A80" s="4">
        <v>84</v>
      </c>
      <c r="B80" s="5" t="s">
        <v>0</v>
      </c>
      <c r="C80" s="5">
        <v>3</v>
      </c>
      <c r="D80" s="5" t="s">
        <v>94</v>
      </c>
      <c r="E80" s="20">
        <v>0.09</v>
      </c>
      <c r="F80" s="20">
        <v>0.14000000000000001</v>
      </c>
      <c r="G80" s="20">
        <v>0.75</v>
      </c>
      <c r="H80" s="20">
        <v>0.02</v>
      </c>
      <c r="I80" s="34">
        <v>120277.8989</v>
      </c>
      <c r="J80" s="6" t="s">
        <v>305</v>
      </c>
      <c r="K80" s="7" t="s">
        <v>306</v>
      </c>
    </row>
    <row r="81" spans="1:11" x14ac:dyDescent="0.15">
      <c r="A81" s="4">
        <v>84</v>
      </c>
      <c r="B81" s="5" t="s">
        <v>0</v>
      </c>
      <c r="C81" s="5">
        <v>7</v>
      </c>
      <c r="D81" s="5" t="s">
        <v>95</v>
      </c>
      <c r="E81" s="20">
        <v>0.13</v>
      </c>
      <c r="F81" s="20">
        <v>0.04</v>
      </c>
      <c r="G81" s="20">
        <v>0.81</v>
      </c>
      <c r="H81" s="20">
        <v>0.02</v>
      </c>
      <c r="I81" s="34">
        <v>130415.7629</v>
      </c>
      <c r="J81" s="6" t="s">
        <v>307</v>
      </c>
      <c r="K81" s="7" t="s">
        <v>308</v>
      </c>
    </row>
    <row r="82" spans="1:11" x14ac:dyDescent="0.15">
      <c r="A82" s="4">
        <v>28</v>
      </c>
      <c r="B82" s="5" t="s">
        <v>15</v>
      </c>
      <c r="C82" s="5">
        <v>14</v>
      </c>
      <c r="D82" s="5" t="s">
        <v>96</v>
      </c>
      <c r="E82" s="20">
        <v>0.16</v>
      </c>
      <c r="F82" s="20">
        <v>0.03</v>
      </c>
      <c r="G82" s="20">
        <v>0.7</v>
      </c>
      <c r="H82" s="20">
        <v>0.11</v>
      </c>
      <c r="I82" s="34">
        <v>133150.85019999999</v>
      </c>
      <c r="J82" s="6" t="s">
        <v>309</v>
      </c>
      <c r="K82" s="7" t="s">
        <v>310</v>
      </c>
    </row>
    <row r="83" spans="1:11" x14ac:dyDescent="0.15">
      <c r="A83" s="4">
        <v>75</v>
      </c>
      <c r="B83" s="5" t="s">
        <v>13</v>
      </c>
      <c r="C83" s="5">
        <v>24</v>
      </c>
      <c r="D83" s="5" t="s">
        <v>97</v>
      </c>
      <c r="E83" s="20">
        <v>0.05</v>
      </c>
      <c r="F83" s="20">
        <v>0.1</v>
      </c>
      <c r="G83" s="20">
        <v>0.84</v>
      </c>
      <c r="H83" s="20">
        <v>0.01</v>
      </c>
      <c r="I83" s="34">
        <v>119708.826</v>
      </c>
      <c r="J83" s="6" t="s">
        <v>311</v>
      </c>
      <c r="K83" s="7" t="s">
        <v>312</v>
      </c>
    </row>
    <row r="84" spans="1:11" x14ac:dyDescent="0.15">
      <c r="A84" s="4">
        <v>76</v>
      </c>
      <c r="B84" s="5" t="s">
        <v>6</v>
      </c>
      <c r="C84" s="5">
        <v>30</v>
      </c>
      <c r="D84" s="5" t="s">
        <v>98</v>
      </c>
      <c r="E84" s="20">
        <v>0.1</v>
      </c>
      <c r="F84" s="20">
        <v>7.0000000000000007E-2</v>
      </c>
      <c r="G84" s="20">
        <v>0.81</v>
      </c>
      <c r="H84" s="20">
        <v>0.02</v>
      </c>
      <c r="I84" s="34">
        <v>132989.85920000001</v>
      </c>
      <c r="J84" s="6" t="s">
        <v>313</v>
      </c>
      <c r="K84" s="7" t="s">
        <v>314</v>
      </c>
    </row>
    <row r="85" spans="1:11" x14ac:dyDescent="0.15">
      <c r="A85" s="4">
        <v>24</v>
      </c>
      <c r="B85" s="5" t="s">
        <v>45</v>
      </c>
      <c r="C85" s="5">
        <v>37</v>
      </c>
      <c r="D85" s="5" t="s">
        <v>99</v>
      </c>
      <c r="E85" s="20">
        <v>0.13</v>
      </c>
      <c r="F85" s="20">
        <v>0.1</v>
      </c>
      <c r="G85" s="20">
        <v>0.71</v>
      </c>
      <c r="H85" s="20">
        <v>0.06</v>
      </c>
      <c r="I85" s="34">
        <v>135067.1152</v>
      </c>
      <c r="J85" s="6" t="s">
        <v>315</v>
      </c>
      <c r="K85" s="7" t="s">
        <v>316</v>
      </c>
    </row>
    <row r="86" spans="1:11" x14ac:dyDescent="0.15">
      <c r="A86" s="4">
        <v>27</v>
      </c>
      <c r="B86" s="5" t="s">
        <v>9</v>
      </c>
      <c r="C86" s="5">
        <v>39</v>
      </c>
      <c r="D86" s="5" t="s">
        <v>100</v>
      </c>
      <c r="E86" s="20">
        <v>0.15</v>
      </c>
      <c r="F86" s="20">
        <v>0.1</v>
      </c>
      <c r="G86" s="20">
        <v>0.72</v>
      </c>
      <c r="H86" s="20">
        <v>0.03</v>
      </c>
      <c r="I86" s="34">
        <v>140129.01930000001</v>
      </c>
      <c r="J86" s="6" t="s">
        <v>317</v>
      </c>
      <c r="K86" s="7" t="s">
        <v>318</v>
      </c>
    </row>
    <row r="87" spans="1:11" x14ac:dyDescent="0.15">
      <c r="A87" s="4">
        <v>52</v>
      </c>
      <c r="B87" s="5" t="s">
        <v>19</v>
      </c>
      <c r="C87" s="5">
        <v>44</v>
      </c>
      <c r="D87" s="5" t="s">
        <v>101</v>
      </c>
      <c r="E87" s="20">
        <v>0.16</v>
      </c>
      <c r="F87" s="20">
        <v>0.06</v>
      </c>
      <c r="G87" s="20">
        <v>0.73</v>
      </c>
      <c r="H87" s="20">
        <v>0.05</v>
      </c>
      <c r="I87" s="34">
        <v>132369.78810000001</v>
      </c>
      <c r="J87" s="6" t="s">
        <v>319</v>
      </c>
      <c r="K87" s="7" t="s">
        <v>320</v>
      </c>
    </row>
    <row r="88" spans="1:11" x14ac:dyDescent="0.15">
      <c r="A88" s="4">
        <v>24</v>
      </c>
      <c r="B88" s="5" t="s">
        <v>45</v>
      </c>
      <c r="C88" s="5">
        <v>45</v>
      </c>
      <c r="D88" s="5" t="s">
        <v>102</v>
      </c>
      <c r="E88" s="20">
        <v>0.13</v>
      </c>
      <c r="F88" s="20">
        <v>0.05</v>
      </c>
      <c r="G88" s="20">
        <v>0.79</v>
      </c>
      <c r="H88" s="20">
        <v>0.03</v>
      </c>
      <c r="I88" s="34">
        <v>152890.6692</v>
      </c>
      <c r="J88" s="6" t="s">
        <v>321</v>
      </c>
      <c r="K88" s="7" t="s">
        <v>322</v>
      </c>
    </row>
    <row r="89" spans="1:11" x14ac:dyDescent="0.15">
      <c r="A89" s="4">
        <v>44</v>
      </c>
      <c r="B89" s="5" t="s">
        <v>21</v>
      </c>
      <c r="C89" s="5">
        <v>51</v>
      </c>
      <c r="D89" s="5" t="s">
        <v>103</v>
      </c>
      <c r="E89" s="20">
        <v>0.12</v>
      </c>
      <c r="F89" s="20">
        <v>0.02</v>
      </c>
      <c r="G89" s="20">
        <v>0.85</v>
      </c>
      <c r="H89" s="20">
        <v>0.01</v>
      </c>
      <c r="I89" s="34">
        <v>163990.0295</v>
      </c>
      <c r="J89" s="6" t="s">
        <v>323</v>
      </c>
      <c r="K89" s="7" t="s">
        <v>324</v>
      </c>
    </row>
    <row r="90" spans="1:11" x14ac:dyDescent="0.15">
      <c r="A90" s="4">
        <v>44</v>
      </c>
      <c r="B90" s="5" t="s">
        <v>21</v>
      </c>
      <c r="C90" s="5">
        <v>57</v>
      </c>
      <c r="D90" s="5" t="s">
        <v>104</v>
      </c>
      <c r="E90" s="20">
        <v>0.17</v>
      </c>
      <c r="F90" s="20">
        <v>0.06</v>
      </c>
      <c r="G90" s="20">
        <v>0.7</v>
      </c>
      <c r="H90" s="20">
        <v>7.0000000000000007E-2</v>
      </c>
      <c r="I90" s="34">
        <v>135364.96299999999</v>
      </c>
      <c r="J90" s="6" t="s">
        <v>325</v>
      </c>
      <c r="K90" s="7" t="s">
        <v>326</v>
      </c>
    </row>
    <row r="91" spans="1:11" x14ac:dyDescent="0.15">
      <c r="A91" s="4">
        <v>27</v>
      </c>
      <c r="B91" s="5" t="s">
        <v>9</v>
      </c>
      <c r="C91" s="5">
        <v>58</v>
      </c>
      <c r="D91" s="5" t="s">
        <v>105</v>
      </c>
      <c r="E91" s="20">
        <v>0.22</v>
      </c>
      <c r="F91" s="20">
        <v>0.14000000000000001</v>
      </c>
      <c r="G91" s="20">
        <v>0.61</v>
      </c>
      <c r="H91" s="20">
        <v>0.03</v>
      </c>
      <c r="I91" s="34">
        <v>141042.95009999999</v>
      </c>
      <c r="J91" s="6" t="s">
        <v>327</v>
      </c>
      <c r="K91" s="7" t="s">
        <v>328</v>
      </c>
    </row>
    <row r="92" spans="1:11" x14ac:dyDescent="0.15">
      <c r="A92" s="4">
        <v>32</v>
      </c>
      <c r="B92" s="5" t="s">
        <v>2</v>
      </c>
      <c r="C92" s="5">
        <v>62</v>
      </c>
      <c r="D92" s="5" t="s">
        <v>106</v>
      </c>
      <c r="E92" s="20">
        <v>0.14000000000000001</v>
      </c>
      <c r="F92" s="20">
        <v>0.04</v>
      </c>
      <c r="G92" s="20">
        <v>0.81</v>
      </c>
      <c r="H92" s="20">
        <v>0.01</v>
      </c>
      <c r="I92" s="34">
        <v>142541.24960000001</v>
      </c>
      <c r="J92" s="6" t="s">
        <v>329</v>
      </c>
      <c r="K92" s="7" t="s">
        <v>330</v>
      </c>
    </row>
    <row r="93" spans="1:11" x14ac:dyDescent="0.15">
      <c r="A93" s="4">
        <v>44</v>
      </c>
      <c r="B93" s="5" t="s">
        <v>21</v>
      </c>
      <c r="C93" s="5">
        <v>68</v>
      </c>
      <c r="D93" s="5" t="s">
        <v>107</v>
      </c>
      <c r="E93" s="20">
        <v>0.17</v>
      </c>
      <c r="F93" s="20">
        <v>7.0000000000000007E-2</v>
      </c>
      <c r="G93" s="20">
        <v>0.73</v>
      </c>
      <c r="H93" s="20">
        <v>0.03</v>
      </c>
      <c r="I93" s="34">
        <v>133663.01240000001</v>
      </c>
      <c r="J93" s="6" t="s">
        <v>331</v>
      </c>
      <c r="K93" s="7" t="s">
        <v>332</v>
      </c>
    </row>
    <row r="94" spans="1:11" x14ac:dyDescent="0.15">
      <c r="A94" s="4">
        <v>84</v>
      </c>
      <c r="B94" s="5" t="s">
        <v>0</v>
      </c>
      <c r="C94" s="5">
        <v>74</v>
      </c>
      <c r="D94" s="5" t="s">
        <v>108</v>
      </c>
      <c r="E94" s="20">
        <v>0.12</v>
      </c>
      <c r="F94" s="20">
        <v>0.06</v>
      </c>
      <c r="G94" s="20">
        <v>0.77</v>
      </c>
      <c r="H94" s="20">
        <v>0.05</v>
      </c>
      <c r="I94" s="34">
        <v>149239.82980000001</v>
      </c>
      <c r="J94" s="6" t="s">
        <v>333</v>
      </c>
      <c r="K94" s="7" t="s">
        <v>334</v>
      </c>
    </row>
    <row r="95" spans="1:11" x14ac:dyDescent="0.15">
      <c r="A95" s="4">
        <v>28</v>
      </c>
      <c r="B95" s="5" t="s">
        <v>15</v>
      </c>
      <c r="C95" s="5">
        <v>76</v>
      </c>
      <c r="D95" s="5" t="s">
        <v>109</v>
      </c>
      <c r="E95" s="20">
        <v>0.17</v>
      </c>
      <c r="F95" s="20">
        <v>0.04</v>
      </c>
      <c r="G95" s="20">
        <v>0.75</v>
      </c>
      <c r="H95" s="20">
        <v>0.04</v>
      </c>
      <c r="I95" s="34">
        <v>141475.0626</v>
      </c>
      <c r="J95" s="6" t="s">
        <v>335</v>
      </c>
      <c r="K95" s="7" t="s">
        <v>336</v>
      </c>
    </row>
    <row r="96" spans="1:11" x14ac:dyDescent="0.15">
      <c r="A96" s="4">
        <v>11</v>
      </c>
      <c r="B96" s="5" t="s">
        <v>28</v>
      </c>
      <c r="C96" s="5">
        <v>77</v>
      </c>
      <c r="D96" s="5" t="s">
        <v>110</v>
      </c>
      <c r="E96" s="20">
        <v>0.11</v>
      </c>
      <c r="F96" s="20">
        <v>0.08</v>
      </c>
      <c r="G96" s="20">
        <v>0.7</v>
      </c>
      <c r="H96" s="20">
        <v>0.11</v>
      </c>
      <c r="I96" s="34">
        <v>164951.65640000001</v>
      </c>
      <c r="J96" s="6" t="s">
        <v>337</v>
      </c>
      <c r="K96" s="7" t="s">
        <v>338</v>
      </c>
    </row>
    <row r="97" spans="1:11" x14ac:dyDescent="0.15">
      <c r="A97" s="4">
        <v>11</v>
      </c>
      <c r="B97" s="5" t="s">
        <v>28</v>
      </c>
      <c r="C97" s="5">
        <v>78</v>
      </c>
      <c r="D97" s="5" t="s">
        <v>111</v>
      </c>
      <c r="E97" s="20">
        <v>0.14000000000000001</v>
      </c>
      <c r="F97" s="20">
        <v>0.1</v>
      </c>
      <c r="G97" s="20">
        <v>0.64</v>
      </c>
      <c r="H97" s="20">
        <v>0.12</v>
      </c>
      <c r="I97" s="34">
        <v>170888.01130000001</v>
      </c>
      <c r="J97" s="6" t="s">
        <v>339</v>
      </c>
      <c r="K97" s="7" t="s">
        <v>340</v>
      </c>
    </row>
    <row r="98" spans="1:11" x14ac:dyDescent="0.15">
      <c r="A98" s="4">
        <v>76</v>
      </c>
      <c r="B98" s="5" t="s">
        <v>6</v>
      </c>
      <c r="C98" s="5">
        <v>81</v>
      </c>
      <c r="D98" s="5" t="s">
        <v>112</v>
      </c>
      <c r="E98" s="20">
        <v>0.16</v>
      </c>
      <c r="F98" s="20">
        <v>0.06</v>
      </c>
      <c r="G98" s="20">
        <v>0.74</v>
      </c>
      <c r="H98" s="20">
        <v>0.04</v>
      </c>
      <c r="I98" s="34">
        <v>125404.5085</v>
      </c>
      <c r="J98" s="6" t="s">
        <v>341</v>
      </c>
      <c r="K98" s="7" t="s">
        <v>342</v>
      </c>
    </row>
    <row r="99" spans="1:11" x14ac:dyDescent="0.15">
      <c r="A99" s="4">
        <v>93</v>
      </c>
      <c r="B99" s="5" t="s">
        <v>4</v>
      </c>
      <c r="C99" s="5">
        <v>84</v>
      </c>
      <c r="D99" s="5" t="s">
        <v>113</v>
      </c>
      <c r="E99" s="20">
        <v>0.13</v>
      </c>
      <c r="F99" s="20">
        <v>7.0000000000000007E-2</v>
      </c>
      <c r="G99" s="20">
        <v>0.76</v>
      </c>
      <c r="H99" s="20">
        <v>0.04</v>
      </c>
      <c r="I99" s="34">
        <v>149605.75140000001</v>
      </c>
      <c r="J99" s="6" t="s">
        <v>343</v>
      </c>
      <c r="K99" s="7" t="s">
        <v>344</v>
      </c>
    </row>
    <row r="100" spans="1:11" x14ac:dyDescent="0.15">
      <c r="A100" s="4">
        <v>27</v>
      </c>
      <c r="B100" s="5" t="s">
        <v>9</v>
      </c>
      <c r="C100" s="5">
        <v>90</v>
      </c>
      <c r="D100" s="5" t="s">
        <v>114</v>
      </c>
      <c r="E100" s="20">
        <v>0.27</v>
      </c>
      <c r="F100" s="20">
        <v>0.05</v>
      </c>
      <c r="G100" s="20">
        <v>0.67</v>
      </c>
      <c r="H100" s="20">
        <v>0.01</v>
      </c>
      <c r="I100" s="34">
        <v>149323.4357</v>
      </c>
      <c r="J100" s="6" t="s">
        <v>345</v>
      </c>
      <c r="K100" s="7" t="s">
        <v>346</v>
      </c>
    </row>
    <row r="101" spans="1:11" ht="14" thickBot="1" x14ac:dyDescent="0.2">
      <c r="A101" s="8">
        <v>3</v>
      </c>
      <c r="B101" s="9" t="s">
        <v>115</v>
      </c>
      <c r="C101" s="9">
        <v>973</v>
      </c>
      <c r="D101" s="9" t="s">
        <v>116</v>
      </c>
      <c r="E101" s="21">
        <v>0.01</v>
      </c>
      <c r="F101" s="21">
        <v>0.19</v>
      </c>
      <c r="G101" s="21">
        <v>0.71</v>
      </c>
      <c r="H101" s="21">
        <v>0.09</v>
      </c>
      <c r="I101" s="35">
        <v>172532.652</v>
      </c>
      <c r="J101" s="10" t="s">
        <v>347</v>
      </c>
      <c r="K101" s="11" t="s">
        <v>348</v>
      </c>
    </row>
    <row r="102" spans="1:11" ht="14" thickTop="1" x14ac:dyDescent="0.15"/>
  </sheetData>
  <autoFilter ref="A1:L1" xr:uid="{00000000-0001-0000-0000-000000000000}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BE56-CDE9-6146-9569-2B76C7B0472F}">
  <dimension ref="A1:B5"/>
  <sheetViews>
    <sheetView workbookViewId="0">
      <selection activeCell="B6" sqref="B6"/>
    </sheetView>
  </sheetViews>
  <sheetFormatPr baseColWidth="10" defaultRowHeight="16" x14ac:dyDescent="0.2"/>
  <cols>
    <col min="1" max="16384" width="10.83203125" style="2"/>
  </cols>
  <sheetData>
    <row r="1" spans="1:2" x14ac:dyDescent="0.2">
      <c r="A1" s="2" t="s">
        <v>140</v>
      </c>
    </row>
    <row r="2" spans="1:2" x14ac:dyDescent="0.2">
      <c r="A2" s="2" t="s">
        <v>142</v>
      </c>
    </row>
    <row r="3" spans="1:2" x14ac:dyDescent="0.2">
      <c r="A3" s="2" t="s">
        <v>141</v>
      </c>
    </row>
    <row r="5" spans="1:2" ht="28" x14ac:dyDescent="0.2">
      <c r="A5" s="3" t="s">
        <v>146</v>
      </c>
      <c r="B5" s="2">
        <v>2019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CD1D-3B37-424E-BC1C-DD52BF2B60EE}">
  <dimension ref="A1:D23"/>
  <sheetViews>
    <sheetView workbookViewId="0">
      <selection activeCell="B24" sqref="B24"/>
    </sheetView>
  </sheetViews>
  <sheetFormatPr baseColWidth="10" defaultRowHeight="16" x14ac:dyDescent="0.2"/>
  <cols>
    <col min="1" max="16384" width="10.83203125" style="1"/>
  </cols>
  <sheetData>
    <row r="1" spans="1:2" x14ac:dyDescent="0.2">
      <c r="A1" s="1" t="s">
        <v>125</v>
      </c>
    </row>
    <row r="2" spans="1:2" x14ac:dyDescent="0.2">
      <c r="A2" s="1" t="s">
        <v>126</v>
      </c>
    </row>
    <row r="4" spans="1:2" x14ac:dyDescent="0.2">
      <c r="A4" s="1" t="s">
        <v>117</v>
      </c>
    </row>
    <row r="5" spans="1:2" x14ac:dyDescent="0.2">
      <c r="B5" s="1" t="s">
        <v>127</v>
      </c>
    </row>
    <row r="6" spans="1:2" x14ac:dyDescent="0.2">
      <c r="B6" s="1" t="s">
        <v>128</v>
      </c>
    </row>
    <row r="7" spans="1:2" x14ac:dyDescent="0.2">
      <c r="A7" s="1" t="s">
        <v>118</v>
      </c>
    </row>
    <row r="8" spans="1:2" x14ac:dyDescent="0.2">
      <c r="B8" s="1" t="s">
        <v>129</v>
      </c>
    </row>
    <row r="9" spans="1:2" x14ac:dyDescent="0.2">
      <c r="A9" s="1" t="s">
        <v>119</v>
      </c>
    </row>
    <row r="10" spans="1:2" x14ac:dyDescent="0.2">
      <c r="B10" s="1" t="s">
        <v>130</v>
      </c>
    </row>
    <row r="11" spans="1:2" x14ac:dyDescent="0.2">
      <c r="A11" s="1" t="s">
        <v>120</v>
      </c>
    </row>
    <row r="12" spans="1:2" x14ac:dyDescent="0.2">
      <c r="B12" s="1" t="s">
        <v>131</v>
      </c>
    </row>
    <row r="13" spans="1:2" x14ac:dyDescent="0.2">
      <c r="A13" s="1" t="s">
        <v>121</v>
      </c>
    </row>
    <row r="14" spans="1:2" x14ac:dyDescent="0.2">
      <c r="B14" s="1" t="s">
        <v>132</v>
      </c>
    </row>
    <row r="15" spans="1:2" x14ac:dyDescent="0.2">
      <c r="A15" s="1" t="s">
        <v>122</v>
      </c>
    </row>
    <row r="16" spans="1:2" x14ac:dyDescent="0.2">
      <c r="B16" s="1" t="s">
        <v>133</v>
      </c>
    </row>
    <row r="17" spans="1:4" x14ac:dyDescent="0.2">
      <c r="A17" s="1" t="s">
        <v>123</v>
      </c>
    </row>
    <row r="18" spans="1:4" x14ac:dyDescent="0.2">
      <c r="B18" s="1" t="s">
        <v>134</v>
      </c>
    </row>
    <row r="19" spans="1:4" x14ac:dyDescent="0.2">
      <c r="A19" s="1" t="s">
        <v>124</v>
      </c>
    </row>
    <row r="20" spans="1:4" x14ac:dyDescent="0.2">
      <c r="B20" s="1" t="s">
        <v>136</v>
      </c>
    </row>
    <row r="21" spans="1:4" x14ac:dyDescent="0.2">
      <c r="B21" s="1" t="s">
        <v>135</v>
      </c>
      <c r="D21" s="1" t="s">
        <v>137</v>
      </c>
    </row>
    <row r="22" spans="1:4" x14ac:dyDescent="0.2">
      <c r="B22" s="1" t="s">
        <v>138</v>
      </c>
    </row>
    <row r="23" spans="1:4" x14ac:dyDescent="0.2">
      <c r="B23" s="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synthèse</vt:lpstr>
      <vt:lpstr>logementsociaux_plans_de_fi_dep</vt:lpstr>
      <vt:lpstr>source</vt:lpstr>
      <vt:lpstr>Réponses partie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2022-10-22T09:32:10Z</dcterms:created>
  <dcterms:modified xsi:type="dcterms:W3CDTF">2022-10-29T18:28:17Z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